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5"/>
  </bookViews>
  <sheets>
    <sheet name="стр.1" sheetId="1" r:id="rId1"/>
    <sheet name="стр.2" sheetId="2" r:id="rId2"/>
    <sheet name="стр.3_4" sheetId="3" r:id="rId3"/>
    <sheet name="111-119" sheetId="4" r:id="rId4"/>
    <sheet name="112 " sheetId="5" r:id="rId5"/>
    <sheet name="244" sheetId="6" r:id="rId6"/>
    <sheet name="247" sheetId="7" r:id="rId7"/>
    <sheet name="Лист1" sheetId="8" r:id="rId8"/>
  </sheets>
  <definedNames>
    <definedName name="_xlnm.Print_Area" localSheetId="5">'244'!$A$1:$H$92</definedName>
    <definedName name="_xlnm.Print_Area" localSheetId="0">'стр.1'!$A$1:$EX$54</definedName>
    <definedName name="_xlnm.Print_Area" localSheetId="1">'стр.2'!$A$1:$FJ$41</definedName>
    <definedName name="_xlnm.Print_Area" localSheetId="2">'стр.3_4'!$A$1:$FJ$51</definedName>
  </definedNames>
  <calcPr fullCalcOnLoad="1"/>
</workbook>
</file>

<file path=xl/comments6.xml><?xml version="1.0" encoding="utf-8"?>
<comments xmlns="http://schemas.openxmlformats.org/spreadsheetml/2006/main">
  <authors>
    <author>WinXP</author>
  </authors>
  <commentList>
    <comment ref="A27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<sst xmlns="http://schemas.openxmlformats.org/spreadsheetml/2006/main" count="784" uniqueCount="279">
  <si>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</si>
  <si>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</si>
  <si>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</si>
  <si>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</si>
  <si>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</si>
  <si>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</si>
  <si>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</si>
  <si>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</si>
  <si>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</si>
  <si>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</si>
  <si>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</si>
  <si>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</si>
  <si>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</si>
  <si>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</si>
  <si>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</si>
  <si>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</si>
  <si>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</si>
  <si>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</si>
  <si>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</si>
  <si>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</si>
  <si>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</si>
  <si>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</si>
  <si>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</si>
  <si>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</si>
  <si>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</si>
  <si>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</si>
  <si>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</si>
  <si>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</si>
  <si>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</si>
  <si>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</si>
  <si>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</si>
  <si>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</si>
  <si>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</si>
  <si>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</si>
  <si>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</si>
  <si>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</si>
  <si>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</si>
  <si>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</si>
  <si>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</si>
  <si>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</si>
  <si>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</si>
  <si>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</si>
  <si>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</si>
  <si>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</si>
  <si>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</si>
  <si>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</si>
  <si>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</si>
  <si>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</si>
  <si>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</si>
  <si>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</si>
  <si>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</si>
  <si>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</si>
  <si>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</si>
  <si>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</si>
  <si>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</si>
  <si>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</si>
  <si>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</si>
  <si>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</si>
  <si>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</si>
  <si>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</si>
  <si>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</si>
  <si>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ФИНАНСОВЫЙ ГОД И ПЛАНОВЫЙ ПЕРИОД  20</t>
  </si>
  <si>
    <t>код валюты 
по ОКВ</t>
  </si>
  <si>
    <t>целевая 
статья</t>
  </si>
  <si>
    <t>к Порядку составления, утверждения и ведения бюджетных смет казенных учреждений социального обслуживания</t>
  </si>
  <si>
    <t xml:space="preserve">Раздел 2. Лимиты бюджетных обязательств по расходам получателя бюджетных средств </t>
  </si>
  <si>
    <t>код аналитического показатя</t>
  </si>
  <si>
    <t>Приложение № 1</t>
  </si>
  <si>
    <t xml:space="preserve"> ГОДОВ) </t>
  </si>
  <si>
    <t xml:space="preserve">*  -  Указывается дата утверждения сметы руководителем учреждения </t>
  </si>
  <si>
    <t xml:space="preserve"> г.*</t>
  </si>
  <si>
    <t>22</t>
  </si>
  <si>
    <t>Директор</t>
  </si>
  <si>
    <t>КГКУСО "Социально-реабилитационный центр для несовершеннолетних "Забота"</t>
  </si>
  <si>
    <t>министерство социальной политики Красноярского края</t>
  </si>
  <si>
    <t>Красноярский край</t>
  </si>
  <si>
    <t>А.А.Нагорнова</t>
  </si>
  <si>
    <t>10</t>
  </si>
  <si>
    <t>02</t>
  </si>
  <si>
    <t>0360000610</t>
  </si>
  <si>
    <t>111</t>
  </si>
  <si>
    <t>211</t>
  </si>
  <si>
    <t>212</t>
  </si>
  <si>
    <t>213</t>
  </si>
  <si>
    <t>112</t>
  </si>
  <si>
    <t>119</t>
  </si>
  <si>
    <t>244</t>
  </si>
  <si>
    <t>221</t>
  </si>
  <si>
    <t>222</t>
  </si>
  <si>
    <t>223</t>
  </si>
  <si>
    <t>225</t>
  </si>
  <si>
    <t>226</t>
  </si>
  <si>
    <t>342</t>
  </si>
  <si>
    <t>343</t>
  </si>
  <si>
    <t>346</t>
  </si>
  <si>
    <t>Фонд оплаты труда</t>
  </si>
  <si>
    <t>Иные выплаты персоналу учреждений за исключением фонда оплаты труда.                 Прочие несоциальные выплаты персоналу в денежной форме</t>
  </si>
  <si>
    <t>Взносы по обязательному страхованию на выплаты по оплате труда работников и иные выплаты работникам учреждений               Начисления на выплаты по оплате труда</t>
  </si>
  <si>
    <t>Прочая закупка товаров, работ и услуг.          Услуги связи</t>
  </si>
  <si>
    <t>Прочая закупка товаров, работ и услуг.          Транспортные услуги</t>
  </si>
  <si>
    <t>Прочая закупка товаров, работ и услуг.         Работы, услуги по содержанию имущества</t>
  </si>
  <si>
    <t>Прочая закупка товаров, работ и услуг.          Прочие работы, услуги</t>
  </si>
  <si>
    <t>Прочая закупка товаров, работ и услуг.          Увеличение стоимости продуктов питания</t>
  </si>
  <si>
    <t>Прочая закупка товаров, работ и услуг.          Увеличение стоимости прочих материальных запасов</t>
  </si>
  <si>
    <t>директор</t>
  </si>
  <si>
    <t>Нагорнова А.А.</t>
  </si>
  <si>
    <t>главный бухгалтер</t>
  </si>
  <si>
    <t>(39172)23456</t>
  </si>
  <si>
    <t>Министерство социальной политики Красноярского края</t>
  </si>
  <si>
    <t>148</t>
  </si>
  <si>
    <t>04654117001</t>
  </si>
  <si>
    <t xml:space="preserve">Заместитель министра социальной политики </t>
  </si>
  <si>
    <t>РАСЧЕТЫ</t>
  </si>
  <si>
    <t>к бюджетной смете</t>
  </si>
  <si>
    <t xml:space="preserve">на </t>
  </si>
  <si>
    <t>год</t>
  </si>
  <si>
    <t>Наименование учреждения</t>
  </si>
  <si>
    <t>по ОКПО</t>
  </si>
  <si>
    <t>1. Вид расходов 111 «Фонд оплаты труда и страховые взносы»</t>
  </si>
  <si>
    <t>№ п/п</t>
  </si>
  <si>
    <t>Наименование расходов</t>
  </si>
  <si>
    <t>КОСГУ</t>
  </si>
  <si>
    <t>Сумма в месяц (согласно штатному расписанию), руб.</t>
  </si>
  <si>
    <t>Количество месяцев</t>
  </si>
  <si>
    <t>Сумма, руб. (гр. 4 × гр. 5)</t>
  </si>
  <si>
    <t>Оплата по окладам (должностным окладам), ставкам заработной платы</t>
  </si>
  <si>
    <t>Компенсационные выплаты</t>
  </si>
  <si>
    <t>в том числе:</t>
  </si>
  <si>
    <t>за работу с вредными и (или) опасными условиями труда</t>
  </si>
  <si>
    <t>за работу в условиях, отклоняющихся от нормальных</t>
  </si>
  <si>
    <t>Стимулирующие выплаты</t>
  </si>
  <si>
    <t>за опыт работы в должности руководителя, заместителя и главного бухгалтера свыше 10 лет</t>
  </si>
  <si>
    <t>Краевая выплата воспитателям, младшим воспитателям, помощникам воспитателей</t>
  </si>
  <si>
    <t>за работу в ночное время</t>
  </si>
  <si>
    <t>за работу в праздничные дни</t>
  </si>
  <si>
    <t>на оплату 3 дней нетруд. (б/л) за счет работод.</t>
  </si>
  <si>
    <t>замена лиц, уходящих в отпуск</t>
  </si>
  <si>
    <t>Стимулирующие директору (за качество, за важность, интенсивность и высокие результаты работы за год)</t>
  </si>
  <si>
    <t>Стимулирующие зам. директора, гл. бухгалтера (за качество, за важность, интенсивность и высокие результаты работы за год)</t>
  </si>
  <si>
    <t>Стимулирующие на работников (за качество, за важность, интенсивность и высокие результаты работы за год)</t>
  </si>
  <si>
    <t>районный коэффициент и процентная надбавка за стаж работы на территории Крайнего Свевера</t>
  </si>
  <si>
    <t>Резерв на доплаты до РМЗМ</t>
  </si>
  <si>
    <t>Итого</t>
  </si>
  <si>
    <t xml:space="preserve">   2. Вид расходов 119 «Взносы по обязательному социальному страхованию на выплаты по оплате труда работников и иные выплаты работникам учреждений»</t>
  </si>
  <si>
    <t>Заработная плата, руб.</t>
  </si>
  <si>
    <t>Размер начислений на выплаты по оплате труда</t>
  </si>
  <si>
    <t>Сумма, руб.</t>
  </si>
  <si>
    <t>Пособия, осуществляемые работодателем за счет средств ФСС штатным работникам.</t>
  </si>
  <si>
    <t xml:space="preserve">Директор </t>
  </si>
  <si>
    <t>________________________</t>
  </si>
  <si>
    <t>Главный бухгалтер</t>
  </si>
  <si>
    <t>_________________________</t>
  </si>
  <si>
    <t>КГКУ СО "Социально-реабилитационный центр для несовершеннолетних "Забота"</t>
  </si>
  <si>
    <t xml:space="preserve"> за уровень квалификации и проф.мастерства </t>
  </si>
  <si>
    <t>за опыт работы в учреждениях</t>
  </si>
  <si>
    <t>Итого:</t>
  </si>
  <si>
    <t>3. Вид расходов 112 «Иные выплаты персоналу за исключением оплаты труда»</t>
  </si>
  <si>
    <t>Суточные при служебных командировках</t>
  </si>
  <si>
    <t>Место назначения</t>
  </si>
  <si>
    <t>Стоимость в месяц,</t>
  </si>
  <si>
    <t>Количест-во работ-ников, направ-ляемых в команди-ровку, за год</t>
  </si>
  <si>
    <t>Коли-чество суток пребыва-ния в коман-дировке</t>
  </si>
  <si>
    <t>Сумма, руб. (гр. 5 × гр. 6 × гр. 7 × размер оплаты суточных расходов)</t>
  </si>
  <si>
    <t>руб.</t>
  </si>
  <si>
    <t>Россия, г. Красноярск</t>
  </si>
  <si>
    <t>Оплата проезда при служебных командировках</t>
  </si>
  <si>
    <t>Количество командировок</t>
  </si>
  <si>
    <t>Количество работников, направленных в командировки, за год</t>
  </si>
  <si>
    <t>Средняя стоимость проезда в одну сторону, руб.</t>
  </si>
  <si>
    <t>Сумма, руб. (гр. 5 × гр. 6 × гр. 7 × 2)</t>
  </si>
  <si>
    <t>Наем жилых помещений при служебных командировках</t>
  </si>
  <si>
    <t>Количество человеко-дней</t>
  </si>
  <si>
    <t>Стоимость проживания за 1 сутки, руб.</t>
  </si>
  <si>
    <t>Сумма, руб. (гр. 4 × гр. 5 × гр. 6)</t>
  </si>
  <si>
    <t>Наем жилых помещений при служебных командировках (г. Красноярск)</t>
  </si>
  <si>
    <t>Подъемное пособие при переезде на новое место службы/работы:</t>
  </si>
  <si>
    <r>
      <t>ВСЕГО ПО ВИДУ РАСХОДОВ 112: 657600,00</t>
    </r>
    <r>
      <rPr>
        <sz val="10"/>
        <rFont val="Times New Roman"/>
        <family val="1"/>
      </rPr>
      <t xml:space="preserve"> руб.</t>
    </r>
  </si>
  <si>
    <t>4. Вид расходов 244 «Прочая закупка товаров, работ и услуг для обеспечения государственных (муниципальных) нужд»</t>
  </si>
  <si>
    <t>Приобретение услуг связи</t>
  </si>
  <si>
    <t>Количество</t>
  </si>
  <si>
    <t>Стоимость в месяц, руб.</t>
  </si>
  <si>
    <t>Стационарный телефон (плата за пользование линией)</t>
  </si>
  <si>
    <t>Интернет</t>
  </si>
  <si>
    <t>Услуги по обмену электронными документами</t>
  </si>
  <si>
    <t>Приобретение коммунальных услуг</t>
  </si>
  <si>
    <t>Транспортные услуги</t>
  </si>
  <si>
    <t>Количество услуг в год</t>
  </si>
  <si>
    <t>Стоимость, руб.</t>
  </si>
  <si>
    <t>Сумма в год, руб. (гр. 4 × гр. 5)</t>
  </si>
  <si>
    <t>Приобретение работы и услуг в целях содержания имущества</t>
  </si>
  <si>
    <t>Вывоз снега</t>
  </si>
  <si>
    <t>Услуги по дератизации</t>
  </si>
  <si>
    <t>ТО системы оповещения "Стрелец-Мониторинг"</t>
  </si>
  <si>
    <t>Техническое обследование и ремонт автотранспорта</t>
  </si>
  <si>
    <t>Услуги по заправке картриджей, ремонт оргтехники</t>
  </si>
  <si>
    <t>Обслуживание пожарной сигнализации</t>
  </si>
  <si>
    <t>Приобретение прочих работ, услуг</t>
  </si>
  <si>
    <t>Стоимость</t>
  </si>
  <si>
    <t>Сумма в год, руб. (гр. 4 × гр. 5)</t>
  </si>
  <si>
    <t>, руб.</t>
  </si>
  <si>
    <t>Обслуживание официального сайта</t>
  </si>
  <si>
    <t xml:space="preserve">Оплата услуг по вневедомственной охране </t>
  </si>
  <si>
    <t>медосмотр водителей</t>
  </si>
  <si>
    <t>медосмотр сотрудников</t>
  </si>
  <si>
    <t xml:space="preserve">Увеличение стоимости материальных запасов </t>
  </si>
  <si>
    <t>Продукты питания</t>
  </si>
  <si>
    <t>Медикаменты</t>
  </si>
  <si>
    <t xml:space="preserve">ГСМ </t>
  </si>
  <si>
    <t>Канцелярские товары</t>
  </si>
  <si>
    <t>Хоз. товары и бытовая химия</t>
  </si>
  <si>
    <t>Увеличение стоимости основных средств</t>
  </si>
  <si>
    <t>Мебель для детских помещений</t>
  </si>
  <si>
    <t>Стоимость в месяц/квартал, руб.</t>
  </si>
  <si>
    <t>Сумма в год, руб. (гр. 4 × гр. 5)</t>
  </si>
  <si>
    <t>Водоснабжение,водоотведение</t>
  </si>
  <si>
    <t>Програмное обеспечение информационных систем "Консультант плюс"</t>
  </si>
  <si>
    <t>Мягкий инвентарь, обмундирование</t>
  </si>
  <si>
    <t>266</t>
  </si>
  <si>
    <t>214</t>
  </si>
  <si>
    <t>247</t>
  </si>
  <si>
    <t>227</t>
  </si>
  <si>
    <t>310</t>
  </si>
  <si>
    <t>345</t>
  </si>
  <si>
    <t>Иные выплаты персоналу учреждений за исключением фонда оплаты труда.                Прочие несоциальные выплаты персоналу в натуральной форме.</t>
  </si>
  <si>
    <t>Иные выплаты персоналу учреждений за исключением фонда оплаты труда.                 Прочие работы, услуги.</t>
  </si>
  <si>
    <t>Прочая закупка товаров, работ и услуг.          Увеличение стоимости основных средств.</t>
  </si>
  <si>
    <t>Прочая закупка товаров, работ и услуг. Страхование.</t>
  </si>
  <si>
    <t>Прочая закупка товаров, работ и услуг.  Увеличение стоимости мягкого инвентаря.</t>
  </si>
  <si>
    <t>Прочая закупка товаров, работ и услуг.          Увеличение стоимости горюче-смазочных материалов.</t>
  </si>
  <si>
    <t>Прочая закупка товаров, работ и услуг.  Коммунальные услуги.</t>
  </si>
  <si>
    <t>Закупка энергетических ресурсов.  Коммунальные услуги.</t>
  </si>
  <si>
    <t>Л.В.Голешова</t>
  </si>
  <si>
    <t>Фонд оплаты труда. Социальные пособия и компенсации персоналу в денежной форме.</t>
  </si>
  <si>
    <t>БЮДЖЕТНАЯ СМЕТА НА 20</t>
  </si>
  <si>
    <t>Командировочные расходы при служебных командировках</t>
  </si>
  <si>
    <t>Несоциальные выплаты персоналу в натуральной форме</t>
  </si>
  <si>
    <t>Количество работников, имеющие право на проезд</t>
  </si>
  <si>
    <t>Сумма, руб. (гр. 4 × гр. 5*2 )</t>
  </si>
  <si>
    <t>Компенсация /возмещение расходов на оплату стоимости проезда и провоза багажа к месту отпуска и обратно сотрудникам, которые работают в районах Крайнего Севера и приравненных к ним местностях, и членам их семей.</t>
  </si>
  <si>
    <t>4. Вид расходов 247 «Закупка энергетических ресурсов»</t>
  </si>
  <si>
    <t>Сумма в год, руб. (гр. 4 × гр. 5 )</t>
  </si>
  <si>
    <t xml:space="preserve">Текущий ремонт </t>
  </si>
  <si>
    <t>Гигиеническое обучение</t>
  </si>
  <si>
    <t>Страхование автомобиля</t>
  </si>
  <si>
    <t>объемный показатель в соответствии с государственным заданием</t>
  </si>
  <si>
    <t>Стоимость на 1 получателя услуг руб.</t>
  </si>
  <si>
    <t>Ремонт сантехнического оборудования</t>
  </si>
  <si>
    <t xml:space="preserve">Приобретение </t>
  </si>
  <si>
    <t xml:space="preserve">ВСЕГО ПО ВИДУ РАСХОДОВ 244: </t>
  </si>
  <si>
    <t>О.А.Наумкина</t>
  </si>
  <si>
    <t>ВСЕГО ПО ВИДУ РАСХОДОВ 247:  руб.</t>
  </si>
  <si>
    <t>24</t>
  </si>
  <si>
    <t>Наумкина О.А.</t>
  </si>
  <si>
    <t>О.А. Наумкина</t>
  </si>
  <si>
    <t xml:space="preserve">Почтовые </t>
  </si>
  <si>
    <t xml:space="preserve">ВСЕГО ПО ВИДУ РАСХОДОВ 111: </t>
  </si>
  <si>
    <t>п8</t>
  </si>
  <si>
    <t>п29</t>
  </si>
  <si>
    <t>п 1</t>
  </si>
  <si>
    <t>всего</t>
  </si>
  <si>
    <t>п 4</t>
  </si>
  <si>
    <t>п 5</t>
  </si>
  <si>
    <t>25</t>
  </si>
  <si>
    <t>Прочая закупка товаров, работ и услуг.          Увеличение стоимости строительных материалов</t>
  </si>
  <si>
    <t>344</t>
  </si>
  <si>
    <t>ВСЕГО ПО ВИДУ РАСХОДОВ 119: 4619000,00 руб.</t>
  </si>
  <si>
    <t>Обслуживание имущества учреждения по необходимости</t>
  </si>
  <si>
    <t>Заключено</t>
  </si>
  <si>
    <t>остаток</t>
  </si>
  <si>
    <t>Теплоноситель</t>
  </si>
  <si>
    <t>26</t>
  </si>
  <si>
    <t>Безлимитное обслуживание программ 1С</t>
  </si>
  <si>
    <t>Програмное обеспечение СБИС</t>
  </si>
  <si>
    <t>Расходные материалы для текущего ремонта автомобиля</t>
  </si>
  <si>
    <t>Разработка программы производственного контроля</t>
  </si>
  <si>
    <t>23</t>
  </si>
  <si>
    <t>Теплоноситель, теплоэнергия</t>
  </si>
  <si>
    <t>Электроэнергия</t>
  </si>
  <si>
    <t xml:space="preserve">Обучение сотрудников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</si>
</sst>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#,##0.0000"/>
    <numFmt numFmtId="182" formatCode="[$-FC19]d\ mmmm\ yyyy\ &quot;г.&quot;"/>
  </numFmts>
  <fonts count="7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11" fillId="0" borderId="16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7" xfId="0" applyFont="1" applyBorder="1" applyAlignment="1">
      <alignment vertical="top" wrapText="1"/>
    </xf>
    <xf numFmtId="0" fontId="14" fillId="0" borderId="0" xfId="0" applyFont="1" applyAlignment="1">
      <alignment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1" fontId="2" fillId="0" borderId="19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vertical="top" wrapText="1"/>
    </xf>
    <xf numFmtId="10" fontId="1" fillId="0" borderId="16" xfId="0" applyNumberFormat="1" applyFont="1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12" fillId="0" borderId="14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68" fillId="0" borderId="0" xfId="0" applyFont="1" applyAlignment="1">
      <alignment horizontal="left" wrapText="1"/>
    </xf>
    <xf numFmtId="0" fontId="2" fillId="0" borderId="17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16" xfId="0" applyNumberFormat="1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2" fillId="33" borderId="0" xfId="0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22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vertical="top" wrapText="1"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9" fillId="33" borderId="22" xfId="53" applyFont="1" applyFill="1" applyBorder="1" applyAlignment="1">
      <alignment vertical="top" wrapText="1"/>
      <protection/>
    </xf>
    <xf numFmtId="0" fontId="69" fillId="0" borderId="16" xfId="0" applyFont="1" applyBorder="1" applyAlignment="1">
      <alignment vertical="top" wrapText="1"/>
    </xf>
    <xf numFmtId="4" fontId="69" fillId="0" borderId="16" xfId="0" applyNumberFormat="1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68" fillId="0" borderId="22" xfId="0" applyFont="1" applyBorder="1" applyAlignment="1">
      <alignment wrapText="1"/>
    </xf>
    <xf numFmtId="2" fontId="2" fillId="0" borderId="0" xfId="0" applyNumberFormat="1" applyFont="1" applyBorder="1" applyAlignment="1">
      <alignment vertical="top" wrapText="1"/>
    </xf>
    <xf numFmtId="180" fontId="0" fillId="0" borderId="0" xfId="0" applyNumberFormat="1" applyAlignment="1">
      <alignment/>
    </xf>
    <xf numFmtId="172" fontId="2" fillId="0" borderId="16" xfId="0" applyNumberFormat="1" applyFont="1" applyBorder="1" applyAlignment="1">
      <alignment vertical="top" wrapText="1"/>
    </xf>
    <xf numFmtId="2" fontId="2" fillId="33" borderId="23" xfId="0" applyNumberFormat="1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" fontId="0" fillId="33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2" fillId="33" borderId="16" xfId="0" applyNumberFormat="1" applyFont="1" applyFill="1" applyBorder="1" applyAlignment="1">
      <alignment vertical="top" wrapText="1"/>
    </xf>
    <xf numFmtId="4" fontId="11" fillId="0" borderId="16" xfId="0" applyNumberFormat="1" applyFont="1" applyBorder="1" applyAlignment="1">
      <alignment vertical="top" wrapText="1"/>
    </xf>
    <xf numFmtId="0" fontId="70" fillId="33" borderId="22" xfId="53" applyFont="1" applyFill="1" applyBorder="1" applyAlignment="1">
      <alignment vertical="top" wrapText="1"/>
      <protection/>
    </xf>
    <xf numFmtId="0" fontId="70" fillId="0" borderId="16" xfId="0" applyFont="1" applyBorder="1" applyAlignment="1">
      <alignment vertical="top" wrapText="1"/>
    </xf>
    <xf numFmtId="4" fontId="70" fillId="0" borderId="16" xfId="0" applyNumberFormat="1" applyFont="1" applyBorder="1" applyAlignment="1">
      <alignment vertical="top" wrapText="1"/>
    </xf>
    <xf numFmtId="4" fontId="10" fillId="0" borderId="0" xfId="0" applyNumberFormat="1" applyFont="1" applyAlignment="1">
      <alignment/>
    </xf>
    <xf numFmtId="4" fontId="69" fillId="33" borderId="16" xfId="0" applyNumberFormat="1" applyFont="1" applyFill="1" applyBorder="1" applyAlignment="1">
      <alignment vertical="top" wrapText="1"/>
    </xf>
    <xf numFmtId="4" fontId="0" fillId="33" borderId="0" xfId="0" applyNumberForma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vertical="top" wrapText="1"/>
    </xf>
    <xf numFmtId="173" fontId="0" fillId="33" borderId="0" xfId="0" applyNumberFormat="1" applyFill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1" fontId="0" fillId="33" borderId="0" xfId="0" applyNumberFormat="1" applyFill="1" applyAlignment="1">
      <alignment/>
    </xf>
    <xf numFmtId="0" fontId="70" fillId="33" borderId="16" xfId="0" applyFont="1" applyFill="1" applyBorder="1" applyAlignment="1">
      <alignment vertical="top" wrapText="1"/>
    </xf>
    <xf numFmtId="4" fontId="70" fillId="33" borderId="16" xfId="0" applyNumberFormat="1" applyFont="1" applyFill="1" applyBorder="1" applyAlignment="1">
      <alignment vertical="top" wrapText="1"/>
    </xf>
    <xf numFmtId="4" fontId="1" fillId="33" borderId="16" xfId="0" applyNumberFormat="1" applyFont="1" applyFill="1" applyBorder="1" applyAlignment="1">
      <alignment vertical="top" wrapText="1"/>
    </xf>
    <xf numFmtId="4" fontId="3" fillId="33" borderId="22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4" fontId="1" fillId="0" borderId="16" xfId="0" applyNumberFormat="1" applyFont="1" applyFill="1" applyBorder="1" applyAlignment="1">
      <alignment vertical="top" wrapText="1"/>
    </xf>
    <xf numFmtId="4" fontId="12" fillId="0" borderId="16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vertical="top"/>
    </xf>
    <xf numFmtId="4" fontId="2" fillId="0" borderId="2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2" fontId="2" fillId="0" borderId="23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22" xfId="53" applyFont="1" applyFill="1" applyBorder="1" applyAlignment="1">
      <alignment vertical="top" wrapText="1"/>
      <protection/>
    </xf>
    <xf numFmtId="0" fontId="2" fillId="0" borderId="23" xfId="0" applyFont="1" applyFill="1" applyBorder="1" applyAlignment="1">
      <alignment vertical="top" wrapText="1"/>
    </xf>
    <xf numFmtId="4" fontId="3" fillId="0" borderId="22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" fontId="2" fillId="0" borderId="23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wrapText="1"/>
    </xf>
    <xf numFmtId="4" fontId="3" fillId="0" borderId="23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vertical="top"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2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2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>
      <alignment vertical="top" wrapText="1"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/>
    </xf>
    <xf numFmtId="0" fontId="2" fillId="0" borderId="15" xfId="0" applyFont="1" applyFill="1" applyBorder="1" applyAlignment="1">
      <alignment horizontal="right" vertical="top" wrapText="1"/>
    </xf>
    <xf numFmtId="2" fontId="0" fillId="0" borderId="22" xfId="0" applyNumberFormat="1" applyFont="1" applyFill="1" applyBorder="1" applyAlignment="1">
      <alignment vertical="top"/>
    </xf>
    <xf numFmtId="0" fontId="2" fillId="0" borderId="27" xfId="54" applyNumberFormat="1" applyFont="1" applyFill="1" applyBorder="1" applyAlignment="1">
      <alignment horizontal="left" wrapText="1"/>
      <protection/>
    </xf>
    <xf numFmtId="0" fontId="2" fillId="0" borderId="17" xfId="0" applyFont="1" applyFill="1" applyBorder="1" applyAlignment="1">
      <alignment horizontal="right" vertical="top" wrapText="1"/>
    </xf>
    <xf numFmtId="0" fontId="2" fillId="0" borderId="28" xfId="54" applyNumberFormat="1" applyFont="1" applyFill="1" applyBorder="1" applyAlignment="1">
      <alignment horizontal="left" wrapText="1"/>
      <protection/>
    </xf>
    <xf numFmtId="0" fontId="2" fillId="0" borderId="22" xfId="54" applyNumberFormat="1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2" fillId="0" borderId="29" xfId="0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vertical="top" wrapText="1"/>
    </xf>
    <xf numFmtId="2" fontId="3" fillId="0" borderId="22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vertical="top" wrapText="1"/>
    </xf>
    <xf numFmtId="0" fontId="2" fillId="0" borderId="30" xfId="0" applyFont="1" applyFill="1" applyBorder="1" applyAlignment="1" applyProtection="1">
      <alignment horizontal="left" vertical="center" wrapText="1"/>
      <protection/>
    </xf>
    <xf numFmtId="2" fontId="2" fillId="0" borderId="22" xfId="0" applyNumberFormat="1" applyFont="1" applyFill="1" applyBorder="1" applyAlignment="1">
      <alignment vertical="top" wrapText="1"/>
    </xf>
    <xf numFmtId="0" fontId="2" fillId="0" borderId="31" xfId="0" applyFont="1" applyFill="1" applyBorder="1" applyAlignment="1" applyProtection="1">
      <alignment horizontal="left" vertical="center" wrapText="1"/>
      <protection/>
    </xf>
    <xf numFmtId="4" fontId="2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top"/>
    </xf>
    <xf numFmtId="2" fontId="2" fillId="0" borderId="16" xfId="0" applyNumberFormat="1" applyFont="1" applyFill="1" applyBorder="1" applyAlignment="1">
      <alignment horizontal="right" vertical="top" wrapText="1"/>
    </xf>
    <xf numFmtId="2" fontId="2" fillId="0" borderId="2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4" fontId="0" fillId="33" borderId="22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 horizontal="right" vertical="top" wrapText="1"/>
    </xf>
    <xf numFmtId="2" fontId="8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49" fontId="8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47" xfId="0" applyFont="1" applyFill="1" applyBorder="1" applyAlignment="1">
      <alignment/>
    </xf>
    <xf numFmtId="0" fontId="9" fillId="0" borderId="48" xfId="0" applyFont="1" applyFill="1" applyBorder="1" applyAlignment="1">
      <alignment horizontal="right" vertical="center"/>
    </xf>
    <xf numFmtId="49" fontId="8" fillId="0" borderId="42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right"/>
    </xf>
    <xf numFmtId="49" fontId="8" fillId="0" borderId="50" xfId="0" applyNumberFormat="1" applyFont="1" applyFill="1" applyBorder="1" applyAlignment="1">
      <alignment horizontal="right"/>
    </xf>
    <xf numFmtId="49" fontId="8" fillId="0" borderId="38" xfId="0" applyNumberFormat="1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49" fontId="6" fillId="0" borderId="55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50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47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4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47" xfId="0" applyNumberFormat="1" applyFont="1" applyFill="1" applyBorder="1" applyAlignment="1">
      <alignment horizontal="left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33" xfId="0" applyNumberFormat="1" applyFont="1" applyFill="1" applyBorder="1" applyAlignment="1">
      <alignment horizontal="center" vertical="center"/>
    </xf>
    <xf numFmtId="2" fontId="8" fillId="34" borderId="3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8" fillId="0" borderId="37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49" fontId="8" fillId="0" borderId="49" xfId="0" applyNumberFormat="1" applyFont="1" applyBorder="1" applyAlignment="1">
      <alignment horizontal="right"/>
    </xf>
    <xf numFmtId="49" fontId="8" fillId="0" borderId="5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4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47" xfId="0" applyNumberFormat="1" applyFont="1" applyBorder="1" applyAlignment="1">
      <alignment horizontal="left"/>
    </xf>
    <xf numFmtId="0" fontId="4" fillId="0" borderId="50" xfId="0" applyFont="1" applyBorder="1" applyAlignment="1">
      <alignment horizontal="center" vertical="top"/>
    </xf>
    <xf numFmtId="0" fontId="1" fillId="0" borderId="4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40" xfId="0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left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36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50" xfId="0" applyNumberFormat="1" applyFont="1" applyBorder="1" applyAlignment="1">
      <alignment horizontal="left"/>
    </xf>
    <xf numFmtId="49" fontId="8" fillId="0" borderId="47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63" xfId="0" applyFont="1" applyBorder="1" applyAlignment="1">
      <alignment horizontal="center"/>
    </xf>
    <xf numFmtId="0" fontId="1" fillId="0" borderId="6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66" xfId="0" applyBorder="1" applyAlignment="1">
      <alignment/>
    </xf>
    <xf numFmtId="0" fontId="3" fillId="0" borderId="0" xfId="0" applyFont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3" fillId="35" borderId="67" xfId="53" applyFont="1" applyFill="1" applyBorder="1" applyAlignment="1">
      <alignment horizontal="left" vertical="top"/>
      <protection/>
    </xf>
    <xf numFmtId="0" fontId="0" fillId="0" borderId="23" xfId="0" applyFont="1" applyBorder="1" applyAlignment="1">
      <alignment vertical="top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3" fillId="0" borderId="67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6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23" xfId="0" applyFont="1" applyFill="1" applyBorder="1" applyAlignment="1">
      <alignment vertical="top"/>
    </xf>
    <xf numFmtId="0" fontId="21" fillId="0" borderId="23" xfId="0" applyFont="1" applyFill="1" applyBorder="1" applyAlignment="1">
      <alignment vertical="top"/>
    </xf>
    <xf numFmtId="0" fontId="3" fillId="0" borderId="6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" fontId="21" fillId="0" borderId="22" xfId="0" applyNumberFormat="1" applyFont="1" applyFill="1" applyBorder="1" applyAlignment="1">
      <alignment horizontal="center"/>
    </xf>
    <xf numFmtId="0" fontId="3" fillId="0" borderId="54" xfId="0" applyFont="1" applyFill="1" applyBorder="1" applyAlignment="1" applyProtection="1">
      <alignment horizontal="left" vertical="center"/>
      <protection/>
    </xf>
    <xf numFmtId="0" fontId="3" fillId="33" borderId="67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" fontId="21" fillId="33" borderId="22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right" vertical="top" wrapText="1"/>
    </xf>
    <xf numFmtId="4" fontId="2" fillId="33" borderId="26" xfId="0" applyNumberFormat="1" applyFont="1" applyFill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vertical="top"/>
    </xf>
    <xf numFmtId="2" fontId="2" fillId="0" borderId="22" xfId="0" applyNumberFormat="1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4"/>
  <sheetViews>
    <sheetView view="pageBreakPreview" zoomScale="179" zoomScaleSheetLayoutView="179" workbookViewId="0" topLeftCell="A25">
      <selection activeCell="BG32" sqref="BG32:BR32"/>
    </sheetView>
  </sheetViews>
  <sheetFormatPr defaultColWidth="0.875" defaultRowHeight="12.75"/>
  <cols>
    <col min="1" max="2" width="0.875" style="21" customWidth="1"/>
    <col min="3" max="3" width="1.875" style="21" bestFit="1" customWidth="1"/>
    <col min="4" max="16384" width="0.875" style="21" customWidth="1"/>
  </cols>
  <sheetData>
    <row r="1" s="233" customFormat="1" ht="11.25" hidden="1">
      <c r="CE1" s="233" t="s">
        <v>67</v>
      </c>
    </row>
    <row r="2" spans="83:154" s="233" customFormat="1" ht="33.75" customHeight="1" hidden="1">
      <c r="CE2" s="333" t="s">
        <v>64</v>
      </c>
      <c r="CF2" s="333"/>
      <c r="CG2" s="333"/>
      <c r="CH2" s="333"/>
      <c r="CI2" s="333"/>
      <c r="CJ2" s="333"/>
      <c r="CK2" s="333"/>
      <c r="CL2" s="333"/>
      <c r="CM2" s="333"/>
      <c r="CN2" s="333"/>
      <c r="CO2" s="333"/>
      <c r="CP2" s="333"/>
      <c r="CQ2" s="333"/>
      <c r="CR2" s="333"/>
      <c r="CS2" s="333"/>
      <c r="CT2" s="333"/>
      <c r="CU2" s="333"/>
      <c r="CV2" s="333"/>
      <c r="CW2" s="333"/>
      <c r="CX2" s="333"/>
      <c r="CY2" s="333"/>
      <c r="CZ2" s="333"/>
      <c r="DA2" s="333"/>
      <c r="DB2" s="333"/>
      <c r="DC2" s="333"/>
      <c r="DD2" s="333"/>
      <c r="DE2" s="333"/>
      <c r="DF2" s="333"/>
      <c r="DG2" s="333"/>
      <c r="DH2" s="333"/>
      <c r="DI2" s="333"/>
      <c r="DJ2" s="333"/>
      <c r="DK2" s="333"/>
      <c r="DL2" s="333"/>
      <c r="DM2" s="333"/>
      <c r="DN2" s="333"/>
      <c r="DO2" s="333"/>
      <c r="DP2" s="333"/>
      <c r="DQ2" s="333"/>
      <c r="DR2" s="333"/>
      <c r="DS2" s="333"/>
      <c r="DT2" s="333"/>
      <c r="DU2" s="333"/>
      <c r="DV2" s="333"/>
      <c r="DW2" s="333"/>
      <c r="DX2" s="333"/>
      <c r="DY2" s="333"/>
      <c r="DZ2" s="333"/>
      <c r="EA2" s="333"/>
      <c r="EB2" s="333"/>
      <c r="EC2" s="333"/>
      <c r="ED2" s="333"/>
      <c r="EE2" s="333"/>
      <c r="EF2" s="333"/>
      <c r="EG2" s="333"/>
      <c r="EH2" s="333"/>
      <c r="EI2" s="333"/>
      <c r="EJ2" s="333"/>
      <c r="EK2" s="333"/>
      <c r="EL2" s="333"/>
      <c r="EM2" s="333"/>
      <c r="EN2" s="333"/>
      <c r="EO2" s="333"/>
      <c r="EP2" s="333"/>
      <c r="EQ2" s="333"/>
      <c r="ER2" s="333"/>
      <c r="ES2" s="333"/>
      <c r="ET2" s="333"/>
      <c r="EU2" s="333"/>
      <c r="EV2" s="333"/>
      <c r="EW2" s="333"/>
      <c r="EX2" s="333"/>
    </row>
    <row r="3" ht="9" customHeight="1"/>
    <row r="4" spans="87:154" ht="12">
      <c r="CI4" s="337" t="s">
        <v>24</v>
      </c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</row>
    <row r="5" spans="87:154" ht="12">
      <c r="CI5" s="328" t="s">
        <v>72</v>
      </c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</row>
    <row r="6" spans="87:154" ht="12">
      <c r="CI6" s="327" t="s">
        <v>47</v>
      </c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</row>
    <row r="7" spans="87:154" ht="12">
      <c r="CI7" s="328" t="s">
        <v>73</v>
      </c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</row>
    <row r="8" spans="87:154" ht="12">
      <c r="CI8" s="327" t="s">
        <v>31</v>
      </c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</row>
    <row r="9" spans="87:137" ht="12"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E9" s="328" t="s">
        <v>76</v>
      </c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</row>
    <row r="10" spans="87:137" ht="12">
      <c r="CI10" s="327" t="s">
        <v>3</v>
      </c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E10" s="327" t="s">
        <v>4</v>
      </c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</row>
    <row r="11" spans="88:122" ht="12">
      <c r="CJ11" s="234" t="s">
        <v>5</v>
      </c>
      <c r="CK11" s="336"/>
      <c r="CL11" s="336"/>
      <c r="CM11" s="336"/>
      <c r="CN11" s="336"/>
      <c r="CO11" s="21" t="s">
        <v>5</v>
      </c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29">
        <v>20</v>
      </c>
      <c r="DK11" s="329"/>
      <c r="DL11" s="329"/>
      <c r="DM11" s="334" t="s">
        <v>71</v>
      </c>
      <c r="DN11" s="334"/>
      <c r="DO11" s="334"/>
      <c r="DP11" s="335" t="s">
        <v>6</v>
      </c>
      <c r="DQ11" s="335"/>
      <c r="DR11" s="335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338" t="s">
        <v>7</v>
      </c>
      <c r="EM13" s="339"/>
      <c r="EN13" s="339"/>
      <c r="EO13" s="339"/>
      <c r="EP13" s="339"/>
      <c r="EQ13" s="339"/>
      <c r="ER13" s="339"/>
      <c r="ES13" s="339"/>
      <c r="ET13" s="339"/>
      <c r="EU13" s="339"/>
      <c r="EV13" s="339"/>
      <c r="EW13" s="339"/>
      <c r="EX13" s="340"/>
    </row>
    <row r="14" spans="2:154" s="7" customFormat="1" ht="13.5" customHeight="1">
      <c r="B14" s="323" t="s">
        <v>233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1" t="s">
        <v>251</v>
      </c>
      <c r="BW14" s="321"/>
      <c r="BX14" s="321"/>
      <c r="BY14" s="344" t="s">
        <v>26</v>
      </c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L14" s="341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3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48</v>
      </c>
      <c r="AJ15" s="321" t="s">
        <v>251</v>
      </c>
      <c r="AK15" s="321"/>
      <c r="AL15" s="321"/>
      <c r="AM15" s="323" t="s">
        <v>61</v>
      </c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1" t="s">
        <v>262</v>
      </c>
      <c r="CN15" s="321"/>
      <c r="CO15" s="321"/>
      <c r="CP15" s="322" t="s">
        <v>49</v>
      </c>
      <c r="CQ15" s="322"/>
      <c r="CR15" s="322"/>
      <c r="CS15" s="322"/>
      <c r="CT15" s="322"/>
      <c r="CU15" s="321" t="s">
        <v>270</v>
      </c>
      <c r="CV15" s="321"/>
      <c r="CW15" s="321"/>
      <c r="CX15" s="9" t="s">
        <v>68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341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/>
      <c r="EX15" s="343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1" t="s">
        <v>10</v>
      </c>
      <c r="EL17" s="318" t="s">
        <v>8</v>
      </c>
      <c r="EM17" s="319"/>
      <c r="EN17" s="319"/>
      <c r="EO17" s="319"/>
      <c r="EP17" s="319"/>
      <c r="EQ17" s="319"/>
      <c r="ER17" s="319"/>
      <c r="ES17" s="319"/>
      <c r="ET17" s="319"/>
      <c r="EU17" s="319"/>
      <c r="EV17" s="319"/>
      <c r="EW17" s="319"/>
      <c r="EX17" s="320"/>
    </row>
    <row r="18" spans="54:154" s="13" customFormat="1" ht="12.75" customHeight="1">
      <c r="BB18" s="324" t="s">
        <v>13</v>
      </c>
      <c r="BC18" s="324"/>
      <c r="BD18" s="324"/>
      <c r="BE18" s="324"/>
      <c r="BF18" s="324"/>
      <c r="BG18" s="316"/>
      <c r="BH18" s="316"/>
      <c r="BI18" s="316"/>
      <c r="BJ18" s="316"/>
      <c r="BK18" s="325" t="s">
        <v>5</v>
      </c>
      <c r="BL18" s="325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24">
        <v>20</v>
      </c>
      <c r="CB18" s="324"/>
      <c r="CC18" s="324"/>
      <c r="CD18" s="345" t="s">
        <v>275</v>
      </c>
      <c r="CE18" s="345"/>
      <c r="CF18" s="345"/>
      <c r="CG18" s="326" t="s">
        <v>70</v>
      </c>
      <c r="CH18" s="326"/>
      <c r="CI18" s="326"/>
      <c r="CJ18" s="326"/>
      <c r="CK18" s="326"/>
      <c r="CL18" s="32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1" t="s">
        <v>11</v>
      </c>
      <c r="EL18" s="312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4"/>
    </row>
    <row r="19" spans="1:154" s="13" customFormat="1" ht="11.25">
      <c r="A19" s="13" t="s">
        <v>14</v>
      </c>
      <c r="AL19" s="280" t="s">
        <v>73</v>
      </c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1" t="s">
        <v>45</v>
      </c>
      <c r="EL19" s="312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4"/>
    </row>
    <row r="20" spans="1:154" s="13" customFormat="1" ht="11.25">
      <c r="A20" s="13" t="s">
        <v>15</v>
      </c>
      <c r="AL20" s="260" t="s">
        <v>74</v>
      </c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1" t="s">
        <v>45</v>
      </c>
      <c r="EL20" s="315"/>
      <c r="EM20" s="316"/>
      <c r="EN20" s="316"/>
      <c r="EO20" s="316"/>
      <c r="EP20" s="316"/>
      <c r="EQ20" s="316"/>
      <c r="ER20" s="316"/>
      <c r="ES20" s="316"/>
      <c r="ET20" s="316"/>
      <c r="EU20" s="316"/>
      <c r="EV20" s="316"/>
      <c r="EW20" s="316"/>
      <c r="EX20" s="317"/>
    </row>
    <row r="21" spans="1:154" s="13" customFormat="1" ht="11.25">
      <c r="A21" s="13" t="s">
        <v>16</v>
      </c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1" t="s">
        <v>46</v>
      </c>
      <c r="EL21" s="312" t="s">
        <v>109</v>
      </c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4"/>
    </row>
    <row r="22" spans="1:154" s="13" customFormat="1" ht="11.25">
      <c r="A22" s="13" t="s">
        <v>17</v>
      </c>
      <c r="AL22" s="260" t="s">
        <v>75</v>
      </c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1" t="s">
        <v>25</v>
      </c>
      <c r="EL22" s="312" t="s">
        <v>110</v>
      </c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4"/>
    </row>
    <row r="23" spans="1:154" s="13" customFormat="1" ht="12" thickBot="1">
      <c r="A23" s="13" t="s">
        <v>18</v>
      </c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1" t="s">
        <v>12</v>
      </c>
      <c r="EL23" s="330" t="s">
        <v>9</v>
      </c>
      <c r="EM23" s="331"/>
      <c r="EN23" s="331"/>
      <c r="EO23" s="331"/>
      <c r="EP23" s="331"/>
      <c r="EQ23" s="331"/>
      <c r="ER23" s="331"/>
      <c r="ES23" s="331"/>
      <c r="ET23" s="331"/>
      <c r="EU23" s="331"/>
      <c r="EV23" s="331"/>
      <c r="EW23" s="331"/>
      <c r="EX23" s="332"/>
    </row>
    <row r="24" s="13" customFormat="1" ht="11.25"/>
    <row r="25" spans="1:154" s="13" customFormat="1" ht="11.25">
      <c r="A25" s="279" t="s">
        <v>40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</row>
    <row r="26" spans="81:87" s="10" customFormat="1" ht="11.25">
      <c r="CC26" s="11"/>
      <c r="CD26" s="12"/>
      <c r="CE26" s="12"/>
      <c r="CF26" s="12"/>
      <c r="CG26" s="12"/>
      <c r="CH26" s="12"/>
      <c r="CI26" s="13"/>
    </row>
    <row r="27" spans="1:154" s="235" customFormat="1" ht="25.5" customHeight="1">
      <c r="A27" s="298" t="s">
        <v>32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9"/>
      <c r="AQ27" s="304" t="s">
        <v>66</v>
      </c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9"/>
      <c r="BG27" s="286" t="s">
        <v>36</v>
      </c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7"/>
      <c r="EE27" s="287"/>
      <c r="EF27" s="287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287"/>
      <c r="EU27" s="287"/>
      <c r="EV27" s="287"/>
      <c r="EW27" s="287"/>
      <c r="EX27" s="287"/>
    </row>
    <row r="28" spans="1:154" s="235" customFormat="1" ht="12.7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1"/>
      <c r="AQ28" s="305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1"/>
      <c r="BG28" s="307" t="s">
        <v>44</v>
      </c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9" t="s">
        <v>251</v>
      </c>
      <c r="BW28" s="309"/>
      <c r="BX28" s="309"/>
      <c r="BY28" s="310" t="s">
        <v>27</v>
      </c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1"/>
      <c r="CM28" s="307" t="s">
        <v>44</v>
      </c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9" t="s">
        <v>262</v>
      </c>
      <c r="DC28" s="309"/>
      <c r="DD28" s="309"/>
      <c r="DE28" s="310" t="s">
        <v>27</v>
      </c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1"/>
      <c r="DS28" s="307" t="s">
        <v>44</v>
      </c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9" t="s">
        <v>270</v>
      </c>
      <c r="EI28" s="309"/>
      <c r="EJ28" s="309"/>
      <c r="EK28" s="310" t="s">
        <v>27</v>
      </c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</row>
    <row r="29" spans="1:154" s="235" customFormat="1" ht="12.75" customHeight="1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3"/>
      <c r="AQ29" s="305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1"/>
      <c r="BG29" s="295" t="s">
        <v>41</v>
      </c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7"/>
      <c r="CM29" s="295" t="s">
        <v>42</v>
      </c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6"/>
      <c r="DQ29" s="296"/>
      <c r="DR29" s="297"/>
      <c r="DS29" s="295" t="s">
        <v>43</v>
      </c>
      <c r="DT29" s="296"/>
      <c r="DU29" s="296"/>
      <c r="DV29" s="296"/>
      <c r="DW29" s="296"/>
      <c r="DX29" s="296"/>
      <c r="DY29" s="296"/>
      <c r="DZ29" s="296"/>
      <c r="EA29" s="296"/>
      <c r="EB29" s="296"/>
      <c r="EC29" s="296"/>
      <c r="ED29" s="296"/>
      <c r="EE29" s="296"/>
      <c r="EF29" s="296"/>
      <c r="EG29" s="296"/>
      <c r="EH29" s="296"/>
      <c r="EI29" s="296"/>
      <c r="EJ29" s="296"/>
      <c r="EK29" s="296"/>
      <c r="EL29" s="296"/>
      <c r="EM29" s="296"/>
      <c r="EN29" s="296"/>
      <c r="EO29" s="296"/>
      <c r="EP29" s="296"/>
      <c r="EQ29" s="296"/>
      <c r="ER29" s="296"/>
      <c r="ES29" s="296"/>
      <c r="ET29" s="296"/>
      <c r="EU29" s="296"/>
      <c r="EV29" s="296"/>
      <c r="EW29" s="296"/>
      <c r="EX29" s="296"/>
    </row>
    <row r="30" spans="1:154" s="235" customFormat="1" ht="37.5" customHeight="1">
      <c r="A30" s="292" t="s">
        <v>28</v>
      </c>
      <c r="B30" s="292"/>
      <c r="C30" s="292"/>
      <c r="D30" s="292"/>
      <c r="E30" s="292"/>
      <c r="F30" s="292"/>
      <c r="G30" s="292"/>
      <c r="H30" s="292"/>
      <c r="I30" s="292"/>
      <c r="J30" s="294"/>
      <c r="K30" s="293" t="s">
        <v>29</v>
      </c>
      <c r="L30" s="292"/>
      <c r="M30" s="292"/>
      <c r="N30" s="292"/>
      <c r="O30" s="292"/>
      <c r="P30" s="292"/>
      <c r="Q30" s="292"/>
      <c r="R30" s="292"/>
      <c r="S30" s="292"/>
      <c r="T30" s="294"/>
      <c r="U30" s="293" t="s">
        <v>30</v>
      </c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4"/>
      <c r="AH30" s="293" t="s">
        <v>33</v>
      </c>
      <c r="AI30" s="292"/>
      <c r="AJ30" s="292"/>
      <c r="AK30" s="292"/>
      <c r="AL30" s="292"/>
      <c r="AM30" s="292"/>
      <c r="AN30" s="292"/>
      <c r="AO30" s="292"/>
      <c r="AP30" s="294"/>
      <c r="AQ30" s="306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3"/>
      <c r="BG30" s="293" t="s">
        <v>38</v>
      </c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4"/>
      <c r="BS30" s="293" t="s">
        <v>1</v>
      </c>
      <c r="BT30" s="292"/>
      <c r="BU30" s="292"/>
      <c r="BV30" s="292"/>
      <c r="BW30" s="292"/>
      <c r="BX30" s="292"/>
      <c r="BY30" s="292"/>
      <c r="BZ30" s="292"/>
      <c r="CA30" s="292"/>
      <c r="CB30" s="294"/>
      <c r="CC30" s="292" t="s">
        <v>39</v>
      </c>
      <c r="CD30" s="292"/>
      <c r="CE30" s="292"/>
      <c r="CF30" s="292"/>
      <c r="CG30" s="292"/>
      <c r="CH30" s="292"/>
      <c r="CI30" s="292"/>
      <c r="CJ30" s="292"/>
      <c r="CK30" s="292"/>
      <c r="CL30" s="292"/>
      <c r="CM30" s="293" t="s">
        <v>38</v>
      </c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4"/>
      <c r="CY30" s="293" t="s">
        <v>1</v>
      </c>
      <c r="CZ30" s="292"/>
      <c r="DA30" s="292"/>
      <c r="DB30" s="292"/>
      <c r="DC30" s="292"/>
      <c r="DD30" s="292"/>
      <c r="DE30" s="292"/>
      <c r="DF30" s="292"/>
      <c r="DG30" s="292"/>
      <c r="DH30" s="294"/>
      <c r="DI30" s="292" t="s">
        <v>39</v>
      </c>
      <c r="DJ30" s="292"/>
      <c r="DK30" s="292"/>
      <c r="DL30" s="292"/>
      <c r="DM30" s="292"/>
      <c r="DN30" s="292"/>
      <c r="DO30" s="292"/>
      <c r="DP30" s="292"/>
      <c r="DQ30" s="292"/>
      <c r="DR30" s="292"/>
      <c r="DS30" s="293" t="s">
        <v>38</v>
      </c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4"/>
      <c r="EE30" s="293" t="s">
        <v>1</v>
      </c>
      <c r="EF30" s="292"/>
      <c r="EG30" s="292"/>
      <c r="EH30" s="292"/>
      <c r="EI30" s="292"/>
      <c r="EJ30" s="292"/>
      <c r="EK30" s="292"/>
      <c r="EL30" s="292"/>
      <c r="EM30" s="292"/>
      <c r="EN30" s="294"/>
      <c r="EO30" s="292" t="s">
        <v>39</v>
      </c>
      <c r="EP30" s="292"/>
      <c r="EQ30" s="292"/>
      <c r="ER30" s="292"/>
      <c r="ES30" s="292"/>
      <c r="ET30" s="292"/>
      <c r="EU30" s="292"/>
      <c r="EV30" s="292"/>
      <c r="EW30" s="292"/>
      <c r="EX30" s="292"/>
    </row>
    <row r="31" spans="1:154" s="235" customFormat="1" ht="12" thickBot="1">
      <c r="A31" s="271">
        <v>1</v>
      </c>
      <c r="B31" s="271"/>
      <c r="C31" s="271"/>
      <c r="D31" s="271"/>
      <c r="E31" s="271"/>
      <c r="F31" s="271"/>
      <c r="G31" s="271"/>
      <c r="H31" s="271"/>
      <c r="I31" s="271"/>
      <c r="J31" s="272"/>
      <c r="K31" s="270">
        <v>2</v>
      </c>
      <c r="L31" s="271"/>
      <c r="M31" s="271"/>
      <c r="N31" s="271"/>
      <c r="O31" s="271"/>
      <c r="P31" s="271"/>
      <c r="Q31" s="271"/>
      <c r="R31" s="271"/>
      <c r="S31" s="271"/>
      <c r="T31" s="272"/>
      <c r="U31" s="270">
        <v>3</v>
      </c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2"/>
      <c r="AH31" s="270">
        <v>4</v>
      </c>
      <c r="AI31" s="271"/>
      <c r="AJ31" s="271"/>
      <c r="AK31" s="271"/>
      <c r="AL31" s="271"/>
      <c r="AM31" s="271"/>
      <c r="AN31" s="271"/>
      <c r="AO31" s="271"/>
      <c r="AP31" s="272"/>
      <c r="AQ31" s="289">
        <v>5</v>
      </c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1"/>
      <c r="BG31" s="289">
        <v>6</v>
      </c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1"/>
      <c r="BS31" s="270">
        <v>7</v>
      </c>
      <c r="BT31" s="271"/>
      <c r="BU31" s="271"/>
      <c r="BV31" s="271"/>
      <c r="BW31" s="271"/>
      <c r="BX31" s="271"/>
      <c r="BY31" s="271"/>
      <c r="BZ31" s="271"/>
      <c r="CA31" s="271"/>
      <c r="CB31" s="272"/>
      <c r="CC31" s="271">
        <v>8</v>
      </c>
      <c r="CD31" s="271"/>
      <c r="CE31" s="271"/>
      <c r="CF31" s="271"/>
      <c r="CG31" s="271"/>
      <c r="CH31" s="271"/>
      <c r="CI31" s="271"/>
      <c r="CJ31" s="271"/>
      <c r="CK31" s="271"/>
      <c r="CL31" s="271"/>
      <c r="CM31" s="289">
        <v>9</v>
      </c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1"/>
      <c r="CY31" s="270">
        <v>10</v>
      </c>
      <c r="CZ31" s="271"/>
      <c r="DA31" s="271"/>
      <c r="DB31" s="271"/>
      <c r="DC31" s="271"/>
      <c r="DD31" s="271"/>
      <c r="DE31" s="271"/>
      <c r="DF31" s="271"/>
      <c r="DG31" s="271"/>
      <c r="DH31" s="272"/>
      <c r="DI31" s="271">
        <v>11</v>
      </c>
      <c r="DJ31" s="271"/>
      <c r="DK31" s="271"/>
      <c r="DL31" s="271"/>
      <c r="DM31" s="271"/>
      <c r="DN31" s="271"/>
      <c r="DO31" s="271"/>
      <c r="DP31" s="271"/>
      <c r="DQ31" s="271"/>
      <c r="DR31" s="271"/>
      <c r="DS31" s="289">
        <v>12</v>
      </c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1"/>
      <c r="EE31" s="270">
        <v>13</v>
      </c>
      <c r="EF31" s="271"/>
      <c r="EG31" s="271"/>
      <c r="EH31" s="271"/>
      <c r="EI31" s="271"/>
      <c r="EJ31" s="271"/>
      <c r="EK31" s="271"/>
      <c r="EL31" s="271"/>
      <c r="EM31" s="271"/>
      <c r="EN31" s="272"/>
      <c r="EO31" s="271">
        <v>14</v>
      </c>
      <c r="EP31" s="271"/>
      <c r="EQ31" s="271"/>
      <c r="ER31" s="271"/>
      <c r="ES31" s="271"/>
      <c r="ET31" s="271"/>
      <c r="EU31" s="271"/>
      <c r="EV31" s="271"/>
      <c r="EW31" s="271"/>
      <c r="EX31" s="271"/>
    </row>
    <row r="32" spans="1:154" s="236" customFormat="1" ht="12.75" customHeight="1" thickBot="1">
      <c r="A32" s="257" t="s">
        <v>77</v>
      </c>
      <c r="B32" s="252"/>
      <c r="C32" s="252"/>
      <c r="D32" s="252"/>
      <c r="E32" s="252"/>
      <c r="F32" s="252"/>
      <c r="G32" s="252"/>
      <c r="H32" s="252"/>
      <c r="I32" s="252"/>
      <c r="J32" s="256"/>
      <c r="K32" s="251" t="s">
        <v>78</v>
      </c>
      <c r="L32" s="252"/>
      <c r="M32" s="252"/>
      <c r="N32" s="252"/>
      <c r="O32" s="252"/>
      <c r="P32" s="252"/>
      <c r="Q32" s="252"/>
      <c r="R32" s="252"/>
      <c r="S32" s="252"/>
      <c r="T32" s="256"/>
      <c r="U32" s="251" t="s">
        <v>79</v>
      </c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6"/>
      <c r="AH32" s="251" t="s">
        <v>80</v>
      </c>
      <c r="AI32" s="252"/>
      <c r="AJ32" s="252"/>
      <c r="AK32" s="252"/>
      <c r="AL32" s="252"/>
      <c r="AM32" s="252"/>
      <c r="AN32" s="252"/>
      <c r="AO32" s="252"/>
      <c r="AP32" s="256"/>
      <c r="AQ32" s="251" t="s">
        <v>81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6"/>
      <c r="BG32" s="247">
        <f>'стр.2'!CE9</f>
        <v>16385930</v>
      </c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5"/>
      <c r="BS32" s="250"/>
      <c r="BT32" s="248"/>
      <c r="BU32" s="248"/>
      <c r="BV32" s="248"/>
      <c r="BW32" s="248"/>
      <c r="BX32" s="248"/>
      <c r="BY32" s="248"/>
      <c r="BZ32" s="248"/>
      <c r="CA32" s="248"/>
      <c r="CB32" s="249"/>
      <c r="CC32" s="252"/>
      <c r="CD32" s="252"/>
      <c r="CE32" s="252"/>
      <c r="CF32" s="252"/>
      <c r="CG32" s="252"/>
      <c r="CH32" s="252"/>
      <c r="CI32" s="252"/>
      <c r="CJ32" s="252"/>
      <c r="CK32" s="252"/>
      <c r="CL32" s="256"/>
      <c r="CM32" s="247">
        <f>BG32</f>
        <v>16385930</v>
      </c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9"/>
      <c r="CY32" s="250"/>
      <c r="CZ32" s="248"/>
      <c r="DA32" s="248"/>
      <c r="DB32" s="248"/>
      <c r="DC32" s="248"/>
      <c r="DD32" s="248"/>
      <c r="DE32" s="248"/>
      <c r="DF32" s="248"/>
      <c r="DG32" s="248"/>
      <c r="DH32" s="249"/>
      <c r="DI32" s="252"/>
      <c r="DJ32" s="252"/>
      <c r="DK32" s="252"/>
      <c r="DL32" s="252"/>
      <c r="DM32" s="252"/>
      <c r="DN32" s="252"/>
      <c r="DO32" s="252"/>
      <c r="DP32" s="252"/>
      <c r="DQ32" s="252"/>
      <c r="DR32" s="256"/>
      <c r="DS32" s="247">
        <f aca="true" t="shared" si="0" ref="DS32:DS50">CM32</f>
        <v>16385930</v>
      </c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9"/>
      <c r="EE32" s="250"/>
      <c r="EF32" s="248"/>
      <c r="EG32" s="248"/>
      <c r="EH32" s="248"/>
      <c r="EI32" s="248"/>
      <c r="EJ32" s="248"/>
      <c r="EK32" s="248"/>
      <c r="EL32" s="248"/>
      <c r="EM32" s="248"/>
      <c r="EN32" s="249"/>
      <c r="EO32" s="251"/>
      <c r="EP32" s="252"/>
      <c r="EQ32" s="252"/>
      <c r="ER32" s="252"/>
      <c r="ES32" s="252"/>
      <c r="ET32" s="252"/>
      <c r="EU32" s="252"/>
      <c r="EV32" s="252"/>
      <c r="EW32" s="252"/>
      <c r="EX32" s="253"/>
    </row>
    <row r="33" spans="1:154" s="236" customFormat="1" ht="12.75" customHeight="1" thickBot="1">
      <c r="A33" s="257" t="s">
        <v>77</v>
      </c>
      <c r="B33" s="252"/>
      <c r="C33" s="252"/>
      <c r="D33" s="252"/>
      <c r="E33" s="252"/>
      <c r="F33" s="252"/>
      <c r="G33" s="252"/>
      <c r="H33" s="252"/>
      <c r="I33" s="252"/>
      <c r="J33" s="256"/>
      <c r="K33" s="251" t="s">
        <v>78</v>
      </c>
      <c r="L33" s="252"/>
      <c r="M33" s="252"/>
      <c r="N33" s="252"/>
      <c r="O33" s="252"/>
      <c r="P33" s="252"/>
      <c r="Q33" s="252"/>
      <c r="R33" s="252"/>
      <c r="S33" s="252"/>
      <c r="T33" s="256"/>
      <c r="U33" s="251" t="s">
        <v>79</v>
      </c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6"/>
      <c r="AH33" s="251" t="s">
        <v>80</v>
      </c>
      <c r="AI33" s="252"/>
      <c r="AJ33" s="252"/>
      <c r="AK33" s="252"/>
      <c r="AL33" s="252"/>
      <c r="AM33" s="252"/>
      <c r="AN33" s="252"/>
      <c r="AO33" s="252"/>
      <c r="AP33" s="256"/>
      <c r="AQ33" s="251" t="s">
        <v>217</v>
      </c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6"/>
      <c r="BG33" s="247">
        <f>'стр.2'!CE10</f>
        <v>60000</v>
      </c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5"/>
      <c r="BS33" s="250"/>
      <c r="BT33" s="248"/>
      <c r="BU33" s="248"/>
      <c r="BV33" s="248"/>
      <c r="BW33" s="248"/>
      <c r="BX33" s="248"/>
      <c r="BY33" s="248"/>
      <c r="BZ33" s="248"/>
      <c r="CA33" s="248"/>
      <c r="CB33" s="249"/>
      <c r="CC33" s="252"/>
      <c r="CD33" s="252"/>
      <c r="CE33" s="252"/>
      <c r="CF33" s="252"/>
      <c r="CG33" s="252"/>
      <c r="CH33" s="252"/>
      <c r="CI33" s="252"/>
      <c r="CJ33" s="252"/>
      <c r="CK33" s="252"/>
      <c r="CL33" s="256"/>
      <c r="CM33" s="247">
        <f>BG33</f>
        <v>60000</v>
      </c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9"/>
      <c r="CY33" s="250"/>
      <c r="CZ33" s="248"/>
      <c r="DA33" s="248"/>
      <c r="DB33" s="248"/>
      <c r="DC33" s="248"/>
      <c r="DD33" s="248"/>
      <c r="DE33" s="248"/>
      <c r="DF33" s="248"/>
      <c r="DG33" s="248"/>
      <c r="DH33" s="249"/>
      <c r="DI33" s="252"/>
      <c r="DJ33" s="252"/>
      <c r="DK33" s="252"/>
      <c r="DL33" s="252"/>
      <c r="DM33" s="252"/>
      <c r="DN33" s="252"/>
      <c r="DO33" s="252"/>
      <c r="DP33" s="252"/>
      <c r="DQ33" s="252"/>
      <c r="DR33" s="256"/>
      <c r="DS33" s="247">
        <f>CM33</f>
        <v>60000</v>
      </c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9"/>
      <c r="EE33" s="250"/>
      <c r="EF33" s="248"/>
      <c r="EG33" s="248"/>
      <c r="EH33" s="248"/>
      <c r="EI33" s="248"/>
      <c r="EJ33" s="248"/>
      <c r="EK33" s="248"/>
      <c r="EL33" s="248"/>
      <c r="EM33" s="248"/>
      <c r="EN33" s="249"/>
      <c r="EO33" s="251"/>
      <c r="EP33" s="252"/>
      <c r="EQ33" s="252"/>
      <c r="ER33" s="252"/>
      <c r="ES33" s="252"/>
      <c r="ET33" s="252"/>
      <c r="EU33" s="252"/>
      <c r="EV33" s="252"/>
      <c r="EW33" s="252"/>
      <c r="EX33" s="253"/>
    </row>
    <row r="34" spans="1:154" s="236" customFormat="1" ht="12" customHeight="1" thickBot="1">
      <c r="A34" s="257" t="s">
        <v>77</v>
      </c>
      <c r="B34" s="252"/>
      <c r="C34" s="252"/>
      <c r="D34" s="252"/>
      <c r="E34" s="252"/>
      <c r="F34" s="252"/>
      <c r="G34" s="252"/>
      <c r="H34" s="252"/>
      <c r="I34" s="252"/>
      <c r="J34" s="256"/>
      <c r="K34" s="251" t="s">
        <v>78</v>
      </c>
      <c r="L34" s="252"/>
      <c r="M34" s="252"/>
      <c r="N34" s="252"/>
      <c r="O34" s="252"/>
      <c r="P34" s="252"/>
      <c r="Q34" s="252"/>
      <c r="R34" s="252"/>
      <c r="S34" s="252"/>
      <c r="T34" s="256"/>
      <c r="U34" s="251" t="s">
        <v>79</v>
      </c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6"/>
      <c r="AH34" s="251" t="s">
        <v>84</v>
      </c>
      <c r="AI34" s="252"/>
      <c r="AJ34" s="252"/>
      <c r="AK34" s="252"/>
      <c r="AL34" s="252"/>
      <c r="AM34" s="252"/>
      <c r="AN34" s="252"/>
      <c r="AO34" s="252"/>
      <c r="AP34" s="256"/>
      <c r="AQ34" s="251" t="s">
        <v>82</v>
      </c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6"/>
      <c r="BG34" s="247">
        <f>'стр.2'!CE11</f>
        <v>10500</v>
      </c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5"/>
      <c r="BS34" s="250"/>
      <c r="BT34" s="248"/>
      <c r="BU34" s="248"/>
      <c r="BV34" s="248"/>
      <c r="BW34" s="248"/>
      <c r="BX34" s="248"/>
      <c r="BY34" s="248"/>
      <c r="BZ34" s="248"/>
      <c r="CA34" s="248"/>
      <c r="CB34" s="249"/>
      <c r="CC34" s="252"/>
      <c r="CD34" s="252"/>
      <c r="CE34" s="252"/>
      <c r="CF34" s="252"/>
      <c r="CG34" s="252"/>
      <c r="CH34" s="252"/>
      <c r="CI34" s="252"/>
      <c r="CJ34" s="252"/>
      <c r="CK34" s="252"/>
      <c r="CL34" s="256"/>
      <c r="CM34" s="247">
        <f aca="true" t="shared" si="1" ref="CM34:CM50">BG34</f>
        <v>10500</v>
      </c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9"/>
      <c r="CY34" s="250"/>
      <c r="CZ34" s="248"/>
      <c r="DA34" s="248"/>
      <c r="DB34" s="248"/>
      <c r="DC34" s="248"/>
      <c r="DD34" s="248"/>
      <c r="DE34" s="248"/>
      <c r="DF34" s="248"/>
      <c r="DG34" s="248"/>
      <c r="DH34" s="249"/>
      <c r="DI34" s="252"/>
      <c r="DJ34" s="252"/>
      <c r="DK34" s="252"/>
      <c r="DL34" s="252"/>
      <c r="DM34" s="252"/>
      <c r="DN34" s="252"/>
      <c r="DO34" s="252"/>
      <c r="DP34" s="252"/>
      <c r="DQ34" s="252"/>
      <c r="DR34" s="256"/>
      <c r="DS34" s="247">
        <f t="shared" si="0"/>
        <v>10500</v>
      </c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9"/>
      <c r="EE34" s="250"/>
      <c r="EF34" s="248"/>
      <c r="EG34" s="248"/>
      <c r="EH34" s="248"/>
      <c r="EI34" s="248"/>
      <c r="EJ34" s="248"/>
      <c r="EK34" s="248"/>
      <c r="EL34" s="248"/>
      <c r="EM34" s="248"/>
      <c r="EN34" s="249"/>
      <c r="EO34" s="251"/>
      <c r="EP34" s="252"/>
      <c r="EQ34" s="252"/>
      <c r="ER34" s="252"/>
      <c r="ES34" s="252"/>
      <c r="ET34" s="252"/>
      <c r="EU34" s="252"/>
      <c r="EV34" s="252"/>
      <c r="EW34" s="252"/>
      <c r="EX34" s="253"/>
    </row>
    <row r="35" spans="1:154" s="236" customFormat="1" ht="12" customHeight="1" thickBot="1">
      <c r="A35" s="257" t="s">
        <v>77</v>
      </c>
      <c r="B35" s="252"/>
      <c r="C35" s="252"/>
      <c r="D35" s="252"/>
      <c r="E35" s="252"/>
      <c r="F35" s="252"/>
      <c r="G35" s="252"/>
      <c r="H35" s="252"/>
      <c r="I35" s="252"/>
      <c r="J35" s="256"/>
      <c r="K35" s="251" t="s">
        <v>78</v>
      </c>
      <c r="L35" s="252"/>
      <c r="M35" s="252"/>
      <c r="N35" s="252"/>
      <c r="O35" s="252"/>
      <c r="P35" s="252"/>
      <c r="Q35" s="252"/>
      <c r="R35" s="252"/>
      <c r="S35" s="252"/>
      <c r="T35" s="256"/>
      <c r="U35" s="251" t="s">
        <v>79</v>
      </c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6"/>
      <c r="AH35" s="251" t="s">
        <v>84</v>
      </c>
      <c r="AI35" s="252"/>
      <c r="AJ35" s="252"/>
      <c r="AK35" s="252"/>
      <c r="AL35" s="252"/>
      <c r="AM35" s="252"/>
      <c r="AN35" s="252"/>
      <c r="AO35" s="252"/>
      <c r="AP35" s="256"/>
      <c r="AQ35" s="251" t="s">
        <v>218</v>
      </c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6"/>
      <c r="BG35" s="247">
        <f>'стр.2'!CE12</f>
        <v>552100</v>
      </c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5"/>
      <c r="BS35" s="250"/>
      <c r="BT35" s="248"/>
      <c r="BU35" s="248"/>
      <c r="BV35" s="248"/>
      <c r="BW35" s="248"/>
      <c r="BX35" s="248"/>
      <c r="BY35" s="248"/>
      <c r="BZ35" s="248"/>
      <c r="CA35" s="248"/>
      <c r="CB35" s="249"/>
      <c r="CC35" s="252"/>
      <c r="CD35" s="252"/>
      <c r="CE35" s="252"/>
      <c r="CF35" s="252"/>
      <c r="CG35" s="252"/>
      <c r="CH35" s="252"/>
      <c r="CI35" s="252"/>
      <c r="CJ35" s="252"/>
      <c r="CK35" s="252"/>
      <c r="CL35" s="256"/>
      <c r="CM35" s="247">
        <f>BG35</f>
        <v>552100</v>
      </c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9"/>
      <c r="CY35" s="250"/>
      <c r="CZ35" s="248"/>
      <c r="DA35" s="248"/>
      <c r="DB35" s="248"/>
      <c r="DC35" s="248"/>
      <c r="DD35" s="248"/>
      <c r="DE35" s="248"/>
      <c r="DF35" s="248"/>
      <c r="DG35" s="248"/>
      <c r="DH35" s="249"/>
      <c r="DI35" s="252"/>
      <c r="DJ35" s="252"/>
      <c r="DK35" s="252"/>
      <c r="DL35" s="252"/>
      <c r="DM35" s="252"/>
      <c r="DN35" s="252"/>
      <c r="DO35" s="252"/>
      <c r="DP35" s="252"/>
      <c r="DQ35" s="252"/>
      <c r="DR35" s="256"/>
      <c r="DS35" s="247">
        <f>CM35</f>
        <v>552100</v>
      </c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9"/>
      <c r="EE35" s="250"/>
      <c r="EF35" s="248"/>
      <c r="EG35" s="248"/>
      <c r="EH35" s="248"/>
      <c r="EI35" s="248"/>
      <c r="EJ35" s="248"/>
      <c r="EK35" s="248"/>
      <c r="EL35" s="248"/>
      <c r="EM35" s="248"/>
      <c r="EN35" s="249"/>
      <c r="EO35" s="251"/>
      <c r="EP35" s="252"/>
      <c r="EQ35" s="252"/>
      <c r="ER35" s="252"/>
      <c r="ES35" s="252"/>
      <c r="ET35" s="252"/>
      <c r="EU35" s="252"/>
      <c r="EV35" s="252"/>
      <c r="EW35" s="252"/>
      <c r="EX35" s="253"/>
    </row>
    <row r="36" spans="1:154" s="236" customFormat="1" ht="12" customHeight="1" thickBot="1">
      <c r="A36" s="257" t="s">
        <v>77</v>
      </c>
      <c r="B36" s="252"/>
      <c r="C36" s="252"/>
      <c r="D36" s="252"/>
      <c r="E36" s="252"/>
      <c r="F36" s="252"/>
      <c r="G36" s="252"/>
      <c r="H36" s="252"/>
      <c r="I36" s="252"/>
      <c r="J36" s="256"/>
      <c r="K36" s="251" t="s">
        <v>78</v>
      </c>
      <c r="L36" s="252"/>
      <c r="M36" s="252"/>
      <c r="N36" s="252"/>
      <c r="O36" s="252"/>
      <c r="P36" s="252"/>
      <c r="Q36" s="252"/>
      <c r="R36" s="252"/>
      <c r="S36" s="252"/>
      <c r="T36" s="256"/>
      <c r="U36" s="251" t="s">
        <v>79</v>
      </c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6"/>
      <c r="AH36" s="251" t="s">
        <v>84</v>
      </c>
      <c r="AI36" s="252"/>
      <c r="AJ36" s="252"/>
      <c r="AK36" s="252"/>
      <c r="AL36" s="252"/>
      <c r="AM36" s="252"/>
      <c r="AN36" s="252"/>
      <c r="AO36" s="252"/>
      <c r="AP36" s="256"/>
      <c r="AQ36" s="251" t="s">
        <v>91</v>
      </c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6"/>
      <c r="BG36" s="247">
        <f>'стр.2'!CE13</f>
        <v>94999.9998</v>
      </c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5"/>
      <c r="BS36" s="250"/>
      <c r="BT36" s="248"/>
      <c r="BU36" s="248"/>
      <c r="BV36" s="248"/>
      <c r="BW36" s="248"/>
      <c r="BX36" s="248"/>
      <c r="BY36" s="248"/>
      <c r="BZ36" s="248"/>
      <c r="CA36" s="248"/>
      <c r="CB36" s="249"/>
      <c r="CC36" s="252"/>
      <c r="CD36" s="252"/>
      <c r="CE36" s="252"/>
      <c r="CF36" s="252"/>
      <c r="CG36" s="252"/>
      <c r="CH36" s="252"/>
      <c r="CI36" s="252"/>
      <c r="CJ36" s="252"/>
      <c r="CK36" s="252"/>
      <c r="CL36" s="256"/>
      <c r="CM36" s="247">
        <f>BG36</f>
        <v>94999.9998</v>
      </c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9"/>
      <c r="CY36" s="250"/>
      <c r="CZ36" s="248"/>
      <c r="DA36" s="248"/>
      <c r="DB36" s="248"/>
      <c r="DC36" s="248"/>
      <c r="DD36" s="248"/>
      <c r="DE36" s="248"/>
      <c r="DF36" s="248"/>
      <c r="DG36" s="248"/>
      <c r="DH36" s="249"/>
      <c r="DI36" s="252"/>
      <c r="DJ36" s="252"/>
      <c r="DK36" s="252"/>
      <c r="DL36" s="252"/>
      <c r="DM36" s="252"/>
      <c r="DN36" s="252"/>
      <c r="DO36" s="252"/>
      <c r="DP36" s="252"/>
      <c r="DQ36" s="252"/>
      <c r="DR36" s="256"/>
      <c r="DS36" s="247">
        <f>CM36</f>
        <v>94999.9998</v>
      </c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9"/>
      <c r="EE36" s="250"/>
      <c r="EF36" s="248"/>
      <c r="EG36" s="248"/>
      <c r="EH36" s="248"/>
      <c r="EI36" s="248"/>
      <c r="EJ36" s="248"/>
      <c r="EK36" s="248"/>
      <c r="EL36" s="248"/>
      <c r="EM36" s="248"/>
      <c r="EN36" s="249"/>
      <c r="EO36" s="251"/>
      <c r="EP36" s="252"/>
      <c r="EQ36" s="252"/>
      <c r="ER36" s="252"/>
      <c r="ES36" s="252"/>
      <c r="ET36" s="252"/>
      <c r="EU36" s="252"/>
      <c r="EV36" s="252"/>
      <c r="EW36" s="252"/>
      <c r="EX36" s="253"/>
    </row>
    <row r="37" spans="1:154" s="236" customFormat="1" ht="12" customHeight="1" thickBot="1">
      <c r="A37" s="257" t="s">
        <v>77</v>
      </c>
      <c r="B37" s="252"/>
      <c r="C37" s="252"/>
      <c r="D37" s="252"/>
      <c r="E37" s="252"/>
      <c r="F37" s="252"/>
      <c r="G37" s="252"/>
      <c r="H37" s="252"/>
      <c r="I37" s="252"/>
      <c r="J37" s="256"/>
      <c r="K37" s="251" t="s">
        <v>78</v>
      </c>
      <c r="L37" s="252"/>
      <c r="M37" s="252"/>
      <c r="N37" s="252"/>
      <c r="O37" s="252"/>
      <c r="P37" s="252"/>
      <c r="Q37" s="252"/>
      <c r="R37" s="252"/>
      <c r="S37" s="252"/>
      <c r="T37" s="256"/>
      <c r="U37" s="251" t="s">
        <v>79</v>
      </c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6"/>
      <c r="AH37" s="251" t="s">
        <v>85</v>
      </c>
      <c r="AI37" s="252"/>
      <c r="AJ37" s="252"/>
      <c r="AK37" s="252"/>
      <c r="AL37" s="252"/>
      <c r="AM37" s="252"/>
      <c r="AN37" s="252"/>
      <c r="AO37" s="252"/>
      <c r="AP37" s="256"/>
      <c r="AQ37" s="251" t="s">
        <v>83</v>
      </c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6"/>
      <c r="BG37" s="247">
        <f>'стр.2'!CE14</f>
        <v>4966500</v>
      </c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5"/>
      <c r="BS37" s="250"/>
      <c r="BT37" s="248"/>
      <c r="BU37" s="248"/>
      <c r="BV37" s="248"/>
      <c r="BW37" s="248"/>
      <c r="BX37" s="248"/>
      <c r="BY37" s="248"/>
      <c r="BZ37" s="248"/>
      <c r="CA37" s="248"/>
      <c r="CB37" s="249"/>
      <c r="CC37" s="252"/>
      <c r="CD37" s="252"/>
      <c r="CE37" s="252"/>
      <c r="CF37" s="252"/>
      <c r="CG37" s="252"/>
      <c r="CH37" s="252"/>
      <c r="CI37" s="252"/>
      <c r="CJ37" s="252"/>
      <c r="CK37" s="252"/>
      <c r="CL37" s="256"/>
      <c r="CM37" s="247">
        <f t="shared" si="1"/>
        <v>4966500</v>
      </c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9"/>
      <c r="CY37" s="250"/>
      <c r="CZ37" s="248"/>
      <c r="DA37" s="248"/>
      <c r="DB37" s="248"/>
      <c r="DC37" s="248"/>
      <c r="DD37" s="248"/>
      <c r="DE37" s="248"/>
      <c r="DF37" s="248"/>
      <c r="DG37" s="248"/>
      <c r="DH37" s="249"/>
      <c r="DI37" s="252"/>
      <c r="DJ37" s="252"/>
      <c r="DK37" s="252"/>
      <c r="DL37" s="252"/>
      <c r="DM37" s="252"/>
      <c r="DN37" s="252"/>
      <c r="DO37" s="252"/>
      <c r="DP37" s="252"/>
      <c r="DQ37" s="252"/>
      <c r="DR37" s="256"/>
      <c r="DS37" s="247">
        <f t="shared" si="0"/>
        <v>4966500</v>
      </c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9"/>
      <c r="EE37" s="250"/>
      <c r="EF37" s="248"/>
      <c r="EG37" s="248"/>
      <c r="EH37" s="248"/>
      <c r="EI37" s="248"/>
      <c r="EJ37" s="248"/>
      <c r="EK37" s="248"/>
      <c r="EL37" s="248"/>
      <c r="EM37" s="248"/>
      <c r="EN37" s="249"/>
      <c r="EO37" s="251"/>
      <c r="EP37" s="252"/>
      <c r="EQ37" s="252"/>
      <c r="ER37" s="252"/>
      <c r="ES37" s="252"/>
      <c r="ET37" s="252"/>
      <c r="EU37" s="252"/>
      <c r="EV37" s="252"/>
      <c r="EW37" s="252"/>
      <c r="EX37" s="253"/>
    </row>
    <row r="38" spans="1:154" s="236" customFormat="1" ht="12" customHeight="1" thickBot="1">
      <c r="A38" s="257" t="s">
        <v>77</v>
      </c>
      <c r="B38" s="252"/>
      <c r="C38" s="252"/>
      <c r="D38" s="252"/>
      <c r="E38" s="252"/>
      <c r="F38" s="252"/>
      <c r="G38" s="252"/>
      <c r="H38" s="252"/>
      <c r="I38" s="252"/>
      <c r="J38" s="256"/>
      <c r="K38" s="251" t="s">
        <v>78</v>
      </c>
      <c r="L38" s="252"/>
      <c r="M38" s="252"/>
      <c r="N38" s="252"/>
      <c r="O38" s="252"/>
      <c r="P38" s="252"/>
      <c r="Q38" s="252"/>
      <c r="R38" s="252"/>
      <c r="S38" s="252"/>
      <c r="T38" s="256"/>
      <c r="U38" s="251" t="s">
        <v>79</v>
      </c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6"/>
      <c r="AH38" s="251" t="s">
        <v>86</v>
      </c>
      <c r="AI38" s="252"/>
      <c r="AJ38" s="252"/>
      <c r="AK38" s="252"/>
      <c r="AL38" s="252"/>
      <c r="AM38" s="252"/>
      <c r="AN38" s="252"/>
      <c r="AO38" s="252"/>
      <c r="AP38" s="256"/>
      <c r="AQ38" s="251" t="s">
        <v>87</v>
      </c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6"/>
      <c r="BG38" s="247">
        <f>'стр.2'!CE15</f>
        <v>177428.64</v>
      </c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5"/>
      <c r="BS38" s="250"/>
      <c r="BT38" s="248"/>
      <c r="BU38" s="248"/>
      <c r="BV38" s="248"/>
      <c r="BW38" s="248"/>
      <c r="BX38" s="248"/>
      <c r="BY38" s="248"/>
      <c r="BZ38" s="248"/>
      <c r="CA38" s="248"/>
      <c r="CB38" s="249"/>
      <c r="CC38" s="252"/>
      <c r="CD38" s="252"/>
      <c r="CE38" s="252"/>
      <c r="CF38" s="252"/>
      <c r="CG38" s="252"/>
      <c r="CH38" s="252"/>
      <c r="CI38" s="252"/>
      <c r="CJ38" s="252"/>
      <c r="CK38" s="252"/>
      <c r="CL38" s="256"/>
      <c r="CM38" s="247">
        <f t="shared" si="1"/>
        <v>177428.64</v>
      </c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9"/>
      <c r="CY38" s="250"/>
      <c r="CZ38" s="248"/>
      <c r="DA38" s="248"/>
      <c r="DB38" s="248"/>
      <c r="DC38" s="248"/>
      <c r="DD38" s="248"/>
      <c r="DE38" s="248"/>
      <c r="DF38" s="248"/>
      <c r="DG38" s="248"/>
      <c r="DH38" s="249"/>
      <c r="DI38" s="252"/>
      <c r="DJ38" s="252"/>
      <c r="DK38" s="252"/>
      <c r="DL38" s="252"/>
      <c r="DM38" s="252"/>
      <c r="DN38" s="252"/>
      <c r="DO38" s="252"/>
      <c r="DP38" s="252"/>
      <c r="DQ38" s="252"/>
      <c r="DR38" s="256"/>
      <c r="DS38" s="247">
        <f t="shared" si="0"/>
        <v>177428.64</v>
      </c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9"/>
      <c r="EE38" s="250"/>
      <c r="EF38" s="248"/>
      <c r="EG38" s="248"/>
      <c r="EH38" s="248"/>
      <c r="EI38" s="248"/>
      <c r="EJ38" s="248"/>
      <c r="EK38" s="248"/>
      <c r="EL38" s="248"/>
      <c r="EM38" s="248"/>
      <c r="EN38" s="249"/>
      <c r="EO38" s="251"/>
      <c r="EP38" s="252"/>
      <c r="EQ38" s="252"/>
      <c r="ER38" s="252"/>
      <c r="ES38" s="252"/>
      <c r="ET38" s="252"/>
      <c r="EU38" s="252"/>
      <c r="EV38" s="252"/>
      <c r="EW38" s="252"/>
      <c r="EX38" s="253"/>
    </row>
    <row r="39" spans="1:154" s="236" customFormat="1" ht="12" customHeight="1" thickBot="1">
      <c r="A39" s="257" t="s">
        <v>77</v>
      </c>
      <c r="B39" s="252"/>
      <c r="C39" s="252"/>
      <c r="D39" s="252"/>
      <c r="E39" s="252"/>
      <c r="F39" s="252"/>
      <c r="G39" s="252"/>
      <c r="H39" s="252"/>
      <c r="I39" s="252"/>
      <c r="J39" s="256"/>
      <c r="K39" s="251" t="s">
        <v>78</v>
      </c>
      <c r="L39" s="252"/>
      <c r="M39" s="252"/>
      <c r="N39" s="252"/>
      <c r="O39" s="252"/>
      <c r="P39" s="252"/>
      <c r="Q39" s="252"/>
      <c r="R39" s="252"/>
      <c r="S39" s="252"/>
      <c r="T39" s="256"/>
      <c r="U39" s="251" t="s">
        <v>79</v>
      </c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6"/>
      <c r="AH39" s="251" t="s">
        <v>86</v>
      </c>
      <c r="AI39" s="252"/>
      <c r="AJ39" s="252"/>
      <c r="AK39" s="252"/>
      <c r="AL39" s="252"/>
      <c r="AM39" s="252"/>
      <c r="AN39" s="252"/>
      <c r="AO39" s="252"/>
      <c r="AP39" s="256"/>
      <c r="AQ39" s="251" t="s">
        <v>88</v>
      </c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6"/>
      <c r="BG39" s="247">
        <f>'стр.2'!CE16</f>
        <v>72600</v>
      </c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5"/>
      <c r="BS39" s="250"/>
      <c r="BT39" s="248"/>
      <c r="BU39" s="248"/>
      <c r="BV39" s="248"/>
      <c r="BW39" s="248"/>
      <c r="BX39" s="248"/>
      <c r="BY39" s="248"/>
      <c r="BZ39" s="248"/>
      <c r="CA39" s="248"/>
      <c r="CB39" s="249"/>
      <c r="CC39" s="252"/>
      <c r="CD39" s="252"/>
      <c r="CE39" s="252"/>
      <c r="CF39" s="252"/>
      <c r="CG39" s="252"/>
      <c r="CH39" s="252"/>
      <c r="CI39" s="252"/>
      <c r="CJ39" s="252"/>
      <c r="CK39" s="252"/>
      <c r="CL39" s="256"/>
      <c r="CM39" s="247">
        <f t="shared" si="1"/>
        <v>72600</v>
      </c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9"/>
      <c r="CY39" s="250"/>
      <c r="CZ39" s="248"/>
      <c r="DA39" s="248"/>
      <c r="DB39" s="248"/>
      <c r="DC39" s="248"/>
      <c r="DD39" s="248"/>
      <c r="DE39" s="248"/>
      <c r="DF39" s="248"/>
      <c r="DG39" s="248"/>
      <c r="DH39" s="249"/>
      <c r="DI39" s="252"/>
      <c r="DJ39" s="252"/>
      <c r="DK39" s="252"/>
      <c r="DL39" s="252"/>
      <c r="DM39" s="252"/>
      <c r="DN39" s="252"/>
      <c r="DO39" s="252"/>
      <c r="DP39" s="252"/>
      <c r="DQ39" s="252"/>
      <c r="DR39" s="256"/>
      <c r="DS39" s="247">
        <f t="shared" si="0"/>
        <v>72600</v>
      </c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9"/>
      <c r="EE39" s="250"/>
      <c r="EF39" s="248"/>
      <c r="EG39" s="248"/>
      <c r="EH39" s="248"/>
      <c r="EI39" s="248"/>
      <c r="EJ39" s="248"/>
      <c r="EK39" s="248"/>
      <c r="EL39" s="248"/>
      <c r="EM39" s="248"/>
      <c r="EN39" s="249"/>
      <c r="EO39" s="251"/>
      <c r="EP39" s="252"/>
      <c r="EQ39" s="252"/>
      <c r="ER39" s="252"/>
      <c r="ES39" s="252"/>
      <c r="ET39" s="252"/>
      <c r="EU39" s="252"/>
      <c r="EV39" s="252"/>
      <c r="EW39" s="252"/>
      <c r="EX39" s="253"/>
    </row>
    <row r="40" spans="1:154" s="236" customFormat="1" ht="12" customHeight="1" thickBot="1">
      <c r="A40" s="257" t="s">
        <v>77</v>
      </c>
      <c r="B40" s="252"/>
      <c r="C40" s="252"/>
      <c r="D40" s="252"/>
      <c r="E40" s="252"/>
      <c r="F40" s="252"/>
      <c r="G40" s="252"/>
      <c r="H40" s="252"/>
      <c r="I40" s="252"/>
      <c r="J40" s="256"/>
      <c r="K40" s="251" t="s">
        <v>78</v>
      </c>
      <c r="L40" s="252"/>
      <c r="M40" s="252"/>
      <c r="N40" s="252"/>
      <c r="O40" s="252"/>
      <c r="P40" s="252"/>
      <c r="Q40" s="252"/>
      <c r="R40" s="252"/>
      <c r="S40" s="252"/>
      <c r="T40" s="256"/>
      <c r="U40" s="251" t="s">
        <v>79</v>
      </c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6"/>
      <c r="AH40" s="251" t="s">
        <v>86</v>
      </c>
      <c r="AI40" s="252"/>
      <c r="AJ40" s="252"/>
      <c r="AK40" s="252"/>
      <c r="AL40" s="252"/>
      <c r="AM40" s="252"/>
      <c r="AN40" s="252"/>
      <c r="AO40" s="252"/>
      <c r="AP40" s="256"/>
      <c r="AQ40" s="251" t="s">
        <v>89</v>
      </c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6"/>
      <c r="BG40" s="247">
        <f>'стр.2'!CE17</f>
        <v>360000</v>
      </c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5"/>
      <c r="BS40" s="250"/>
      <c r="BT40" s="248"/>
      <c r="BU40" s="248"/>
      <c r="BV40" s="248"/>
      <c r="BW40" s="248"/>
      <c r="BX40" s="248"/>
      <c r="BY40" s="248"/>
      <c r="BZ40" s="248"/>
      <c r="CA40" s="248"/>
      <c r="CB40" s="249"/>
      <c r="CC40" s="252"/>
      <c r="CD40" s="252"/>
      <c r="CE40" s="252"/>
      <c r="CF40" s="252"/>
      <c r="CG40" s="252"/>
      <c r="CH40" s="252"/>
      <c r="CI40" s="252"/>
      <c r="CJ40" s="252"/>
      <c r="CK40" s="252"/>
      <c r="CL40" s="256"/>
      <c r="CM40" s="247">
        <f t="shared" si="1"/>
        <v>360000</v>
      </c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9"/>
      <c r="CY40" s="250"/>
      <c r="CZ40" s="248"/>
      <c r="DA40" s="248"/>
      <c r="DB40" s="248"/>
      <c r="DC40" s="248"/>
      <c r="DD40" s="248"/>
      <c r="DE40" s="248"/>
      <c r="DF40" s="248"/>
      <c r="DG40" s="248"/>
      <c r="DH40" s="249"/>
      <c r="DI40" s="252"/>
      <c r="DJ40" s="252"/>
      <c r="DK40" s="252"/>
      <c r="DL40" s="252"/>
      <c r="DM40" s="252"/>
      <c r="DN40" s="252"/>
      <c r="DO40" s="252"/>
      <c r="DP40" s="252"/>
      <c r="DQ40" s="252"/>
      <c r="DR40" s="256"/>
      <c r="DS40" s="247">
        <f t="shared" si="0"/>
        <v>360000</v>
      </c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9"/>
      <c r="EE40" s="250"/>
      <c r="EF40" s="248"/>
      <c r="EG40" s="248"/>
      <c r="EH40" s="248"/>
      <c r="EI40" s="248"/>
      <c r="EJ40" s="248"/>
      <c r="EK40" s="248"/>
      <c r="EL40" s="248"/>
      <c r="EM40" s="248"/>
      <c r="EN40" s="249"/>
      <c r="EO40" s="251"/>
      <c r="EP40" s="252"/>
      <c r="EQ40" s="252"/>
      <c r="ER40" s="252"/>
      <c r="ES40" s="252"/>
      <c r="ET40" s="252"/>
      <c r="EU40" s="252"/>
      <c r="EV40" s="252"/>
      <c r="EW40" s="252"/>
      <c r="EX40" s="253"/>
    </row>
    <row r="41" spans="1:154" s="236" customFormat="1" ht="12" customHeight="1" thickBot="1">
      <c r="A41" s="257" t="s">
        <v>77</v>
      </c>
      <c r="B41" s="252"/>
      <c r="C41" s="252"/>
      <c r="D41" s="252"/>
      <c r="E41" s="252"/>
      <c r="F41" s="252"/>
      <c r="G41" s="252"/>
      <c r="H41" s="252"/>
      <c r="I41" s="252"/>
      <c r="J41" s="256"/>
      <c r="K41" s="251" t="s">
        <v>78</v>
      </c>
      <c r="L41" s="252"/>
      <c r="M41" s="252"/>
      <c r="N41" s="252"/>
      <c r="O41" s="252"/>
      <c r="P41" s="252"/>
      <c r="Q41" s="252"/>
      <c r="R41" s="252"/>
      <c r="S41" s="252"/>
      <c r="T41" s="256"/>
      <c r="U41" s="251" t="s">
        <v>79</v>
      </c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6"/>
      <c r="AH41" s="251" t="s">
        <v>219</v>
      </c>
      <c r="AI41" s="252"/>
      <c r="AJ41" s="252"/>
      <c r="AK41" s="252"/>
      <c r="AL41" s="252"/>
      <c r="AM41" s="252"/>
      <c r="AN41" s="252"/>
      <c r="AO41" s="252"/>
      <c r="AP41" s="256"/>
      <c r="AQ41" s="251" t="s">
        <v>89</v>
      </c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6"/>
      <c r="BG41" s="247">
        <f>'стр.2'!CE18</f>
        <v>2028700</v>
      </c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5"/>
      <c r="BS41" s="250"/>
      <c r="BT41" s="248"/>
      <c r="BU41" s="248"/>
      <c r="BV41" s="248"/>
      <c r="BW41" s="248"/>
      <c r="BX41" s="248"/>
      <c r="BY41" s="248"/>
      <c r="BZ41" s="248"/>
      <c r="CA41" s="248"/>
      <c r="CB41" s="249"/>
      <c r="CC41" s="252"/>
      <c r="CD41" s="252"/>
      <c r="CE41" s="252"/>
      <c r="CF41" s="252"/>
      <c r="CG41" s="252"/>
      <c r="CH41" s="252"/>
      <c r="CI41" s="252"/>
      <c r="CJ41" s="252"/>
      <c r="CK41" s="252"/>
      <c r="CL41" s="256"/>
      <c r="CM41" s="247">
        <f>BG41</f>
        <v>2028700</v>
      </c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9"/>
      <c r="CY41" s="250"/>
      <c r="CZ41" s="248"/>
      <c r="DA41" s="248"/>
      <c r="DB41" s="248"/>
      <c r="DC41" s="248"/>
      <c r="DD41" s="248"/>
      <c r="DE41" s="248"/>
      <c r="DF41" s="248"/>
      <c r="DG41" s="248"/>
      <c r="DH41" s="249"/>
      <c r="DI41" s="252"/>
      <c r="DJ41" s="252"/>
      <c r="DK41" s="252"/>
      <c r="DL41" s="252"/>
      <c r="DM41" s="252"/>
      <c r="DN41" s="252"/>
      <c r="DO41" s="252"/>
      <c r="DP41" s="252"/>
      <c r="DQ41" s="252"/>
      <c r="DR41" s="256"/>
      <c r="DS41" s="247">
        <f>CM41</f>
        <v>2028700</v>
      </c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9"/>
      <c r="EE41" s="250"/>
      <c r="EF41" s="248"/>
      <c r="EG41" s="248"/>
      <c r="EH41" s="248"/>
      <c r="EI41" s="248"/>
      <c r="EJ41" s="248"/>
      <c r="EK41" s="248"/>
      <c r="EL41" s="248"/>
      <c r="EM41" s="248"/>
      <c r="EN41" s="249"/>
      <c r="EO41" s="251"/>
      <c r="EP41" s="252"/>
      <c r="EQ41" s="252"/>
      <c r="ER41" s="252"/>
      <c r="ES41" s="252"/>
      <c r="ET41" s="252"/>
      <c r="EU41" s="252"/>
      <c r="EV41" s="252"/>
      <c r="EW41" s="252"/>
      <c r="EX41" s="253"/>
    </row>
    <row r="42" spans="1:154" s="236" customFormat="1" ht="12" customHeight="1" thickBot="1">
      <c r="A42" s="257" t="s">
        <v>77</v>
      </c>
      <c r="B42" s="252"/>
      <c r="C42" s="252"/>
      <c r="D42" s="252"/>
      <c r="E42" s="252"/>
      <c r="F42" s="252"/>
      <c r="G42" s="252"/>
      <c r="H42" s="252"/>
      <c r="I42" s="252"/>
      <c r="J42" s="256"/>
      <c r="K42" s="251" t="s">
        <v>78</v>
      </c>
      <c r="L42" s="252"/>
      <c r="M42" s="252"/>
      <c r="N42" s="252"/>
      <c r="O42" s="252"/>
      <c r="P42" s="252"/>
      <c r="Q42" s="252"/>
      <c r="R42" s="252"/>
      <c r="S42" s="252"/>
      <c r="T42" s="256"/>
      <c r="U42" s="251" t="s">
        <v>79</v>
      </c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6"/>
      <c r="AH42" s="251" t="s">
        <v>86</v>
      </c>
      <c r="AI42" s="252"/>
      <c r="AJ42" s="252"/>
      <c r="AK42" s="252"/>
      <c r="AL42" s="252"/>
      <c r="AM42" s="252"/>
      <c r="AN42" s="252"/>
      <c r="AO42" s="252"/>
      <c r="AP42" s="256"/>
      <c r="AQ42" s="251" t="s">
        <v>90</v>
      </c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6"/>
      <c r="BG42" s="247">
        <f>'стр.2'!CE19</f>
        <v>1093659.4</v>
      </c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5"/>
      <c r="BS42" s="250"/>
      <c r="BT42" s="248"/>
      <c r="BU42" s="248"/>
      <c r="BV42" s="248"/>
      <c r="BW42" s="248"/>
      <c r="BX42" s="248"/>
      <c r="BY42" s="248"/>
      <c r="BZ42" s="248"/>
      <c r="CA42" s="248"/>
      <c r="CB42" s="249"/>
      <c r="CC42" s="252"/>
      <c r="CD42" s="252"/>
      <c r="CE42" s="252"/>
      <c r="CF42" s="252"/>
      <c r="CG42" s="252"/>
      <c r="CH42" s="252"/>
      <c r="CI42" s="252"/>
      <c r="CJ42" s="252"/>
      <c r="CK42" s="252"/>
      <c r="CL42" s="256"/>
      <c r="CM42" s="247">
        <f t="shared" si="1"/>
        <v>1093659.4</v>
      </c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9"/>
      <c r="CY42" s="250"/>
      <c r="CZ42" s="248"/>
      <c r="DA42" s="248"/>
      <c r="DB42" s="248"/>
      <c r="DC42" s="248"/>
      <c r="DD42" s="248"/>
      <c r="DE42" s="248"/>
      <c r="DF42" s="248"/>
      <c r="DG42" s="248"/>
      <c r="DH42" s="249"/>
      <c r="DI42" s="252"/>
      <c r="DJ42" s="252"/>
      <c r="DK42" s="252"/>
      <c r="DL42" s="252"/>
      <c r="DM42" s="252"/>
      <c r="DN42" s="252"/>
      <c r="DO42" s="252"/>
      <c r="DP42" s="252"/>
      <c r="DQ42" s="252"/>
      <c r="DR42" s="256"/>
      <c r="DS42" s="247">
        <f t="shared" si="0"/>
        <v>1093659.4</v>
      </c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9"/>
      <c r="EE42" s="250"/>
      <c r="EF42" s="248"/>
      <c r="EG42" s="248"/>
      <c r="EH42" s="248"/>
      <c r="EI42" s="248"/>
      <c r="EJ42" s="248"/>
      <c r="EK42" s="248"/>
      <c r="EL42" s="248"/>
      <c r="EM42" s="248"/>
      <c r="EN42" s="249"/>
      <c r="EO42" s="251"/>
      <c r="EP42" s="252"/>
      <c r="EQ42" s="252"/>
      <c r="ER42" s="252"/>
      <c r="ES42" s="252"/>
      <c r="ET42" s="252"/>
      <c r="EU42" s="252"/>
      <c r="EV42" s="252"/>
      <c r="EW42" s="252"/>
      <c r="EX42" s="253"/>
    </row>
    <row r="43" spans="1:154" s="236" customFormat="1" ht="12" customHeight="1" thickBot="1">
      <c r="A43" s="257" t="s">
        <v>77</v>
      </c>
      <c r="B43" s="252"/>
      <c r="C43" s="252"/>
      <c r="D43" s="252"/>
      <c r="E43" s="252"/>
      <c r="F43" s="252"/>
      <c r="G43" s="252"/>
      <c r="H43" s="252"/>
      <c r="I43" s="252"/>
      <c r="J43" s="256"/>
      <c r="K43" s="251" t="s">
        <v>78</v>
      </c>
      <c r="L43" s="252"/>
      <c r="M43" s="252"/>
      <c r="N43" s="252"/>
      <c r="O43" s="252"/>
      <c r="P43" s="252"/>
      <c r="Q43" s="252"/>
      <c r="R43" s="252"/>
      <c r="S43" s="252"/>
      <c r="T43" s="256"/>
      <c r="U43" s="251" t="s">
        <v>79</v>
      </c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6"/>
      <c r="AH43" s="251" t="s">
        <v>86</v>
      </c>
      <c r="AI43" s="252"/>
      <c r="AJ43" s="252"/>
      <c r="AK43" s="252"/>
      <c r="AL43" s="252"/>
      <c r="AM43" s="252"/>
      <c r="AN43" s="252"/>
      <c r="AO43" s="252"/>
      <c r="AP43" s="256"/>
      <c r="AQ43" s="251" t="s">
        <v>91</v>
      </c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6"/>
      <c r="BG43" s="247">
        <f>'стр.2'!CE20</f>
        <v>487211.96</v>
      </c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5"/>
      <c r="BS43" s="250"/>
      <c r="BT43" s="248"/>
      <c r="BU43" s="248"/>
      <c r="BV43" s="248"/>
      <c r="BW43" s="248"/>
      <c r="BX43" s="248"/>
      <c r="BY43" s="248"/>
      <c r="BZ43" s="248"/>
      <c r="CA43" s="248"/>
      <c r="CB43" s="249"/>
      <c r="CC43" s="252"/>
      <c r="CD43" s="252"/>
      <c r="CE43" s="252"/>
      <c r="CF43" s="252"/>
      <c r="CG43" s="252"/>
      <c r="CH43" s="252"/>
      <c r="CI43" s="252"/>
      <c r="CJ43" s="252"/>
      <c r="CK43" s="252"/>
      <c r="CL43" s="256"/>
      <c r="CM43" s="247">
        <f t="shared" si="1"/>
        <v>487211.96</v>
      </c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9"/>
      <c r="CY43" s="250"/>
      <c r="CZ43" s="248"/>
      <c r="DA43" s="248"/>
      <c r="DB43" s="248"/>
      <c r="DC43" s="248"/>
      <c r="DD43" s="248"/>
      <c r="DE43" s="248"/>
      <c r="DF43" s="248"/>
      <c r="DG43" s="248"/>
      <c r="DH43" s="249"/>
      <c r="DI43" s="252"/>
      <c r="DJ43" s="252"/>
      <c r="DK43" s="252"/>
      <c r="DL43" s="252"/>
      <c r="DM43" s="252"/>
      <c r="DN43" s="252"/>
      <c r="DO43" s="252"/>
      <c r="DP43" s="252"/>
      <c r="DQ43" s="252"/>
      <c r="DR43" s="256"/>
      <c r="DS43" s="247">
        <f t="shared" si="0"/>
        <v>487211.96</v>
      </c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9"/>
      <c r="EE43" s="250"/>
      <c r="EF43" s="248"/>
      <c r="EG43" s="248"/>
      <c r="EH43" s="248"/>
      <c r="EI43" s="248"/>
      <c r="EJ43" s="248"/>
      <c r="EK43" s="248"/>
      <c r="EL43" s="248"/>
      <c r="EM43" s="248"/>
      <c r="EN43" s="249"/>
      <c r="EO43" s="251"/>
      <c r="EP43" s="252"/>
      <c r="EQ43" s="252"/>
      <c r="ER43" s="252"/>
      <c r="ES43" s="252"/>
      <c r="ET43" s="252"/>
      <c r="EU43" s="252"/>
      <c r="EV43" s="252"/>
      <c r="EW43" s="252"/>
      <c r="EX43" s="253"/>
    </row>
    <row r="44" spans="1:154" s="236" customFormat="1" ht="12" customHeight="1" thickBot="1">
      <c r="A44" s="257" t="s">
        <v>77</v>
      </c>
      <c r="B44" s="252"/>
      <c r="C44" s="252"/>
      <c r="D44" s="252"/>
      <c r="E44" s="252"/>
      <c r="F44" s="252"/>
      <c r="G44" s="252"/>
      <c r="H44" s="252"/>
      <c r="I44" s="252"/>
      <c r="J44" s="256"/>
      <c r="K44" s="251" t="s">
        <v>78</v>
      </c>
      <c r="L44" s="252"/>
      <c r="M44" s="252"/>
      <c r="N44" s="252"/>
      <c r="O44" s="252"/>
      <c r="P44" s="252"/>
      <c r="Q44" s="252"/>
      <c r="R44" s="252"/>
      <c r="S44" s="252"/>
      <c r="T44" s="256"/>
      <c r="U44" s="251" t="s">
        <v>79</v>
      </c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6"/>
      <c r="AH44" s="251" t="s">
        <v>86</v>
      </c>
      <c r="AI44" s="252"/>
      <c r="AJ44" s="252"/>
      <c r="AK44" s="252"/>
      <c r="AL44" s="252"/>
      <c r="AM44" s="252"/>
      <c r="AN44" s="252"/>
      <c r="AO44" s="252"/>
      <c r="AP44" s="256"/>
      <c r="AQ44" s="251" t="s">
        <v>220</v>
      </c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6"/>
      <c r="BG44" s="247">
        <f>'стр.2'!CE21</f>
        <v>10000</v>
      </c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5"/>
      <c r="BS44" s="250"/>
      <c r="BT44" s="248"/>
      <c r="BU44" s="248"/>
      <c r="BV44" s="248"/>
      <c r="BW44" s="248"/>
      <c r="BX44" s="248"/>
      <c r="BY44" s="248"/>
      <c r="BZ44" s="248"/>
      <c r="CA44" s="248"/>
      <c r="CB44" s="249"/>
      <c r="CC44" s="252"/>
      <c r="CD44" s="252"/>
      <c r="CE44" s="252"/>
      <c r="CF44" s="252"/>
      <c r="CG44" s="252"/>
      <c r="CH44" s="252"/>
      <c r="CI44" s="252"/>
      <c r="CJ44" s="252"/>
      <c r="CK44" s="252"/>
      <c r="CL44" s="256"/>
      <c r="CM44" s="247">
        <f>BG44</f>
        <v>10000</v>
      </c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9"/>
      <c r="CY44" s="250"/>
      <c r="CZ44" s="248"/>
      <c r="DA44" s="248"/>
      <c r="DB44" s="248"/>
      <c r="DC44" s="248"/>
      <c r="DD44" s="248"/>
      <c r="DE44" s="248"/>
      <c r="DF44" s="248"/>
      <c r="DG44" s="248"/>
      <c r="DH44" s="249"/>
      <c r="DI44" s="252"/>
      <c r="DJ44" s="252"/>
      <c r="DK44" s="252"/>
      <c r="DL44" s="252"/>
      <c r="DM44" s="252"/>
      <c r="DN44" s="252"/>
      <c r="DO44" s="252"/>
      <c r="DP44" s="252"/>
      <c r="DQ44" s="252"/>
      <c r="DR44" s="256"/>
      <c r="DS44" s="247">
        <f>CM44</f>
        <v>10000</v>
      </c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9"/>
      <c r="EE44" s="250"/>
      <c r="EF44" s="248"/>
      <c r="EG44" s="248"/>
      <c r="EH44" s="248"/>
      <c r="EI44" s="248"/>
      <c r="EJ44" s="248"/>
      <c r="EK44" s="248"/>
      <c r="EL44" s="248"/>
      <c r="EM44" s="248"/>
      <c r="EN44" s="249"/>
      <c r="EO44" s="251"/>
      <c r="EP44" s="252"/>
      <c r="EQ44" s="252"/>
      <c r="ER44" s="252"/>
      <c r="ES44" s="252"/>
      <c r="ET44" s="252"/>
      <c r="EU44" s="252"/>
      <c r="EV44" s="252"/>
      <c r="EW44" s="252"/>
      <c r="EX44" s="253"/>
    </row>
    <row r="45" spans="1:154" s="236" customFormat="1" ht="12" customHeight="1" thickBot="1">
      <c r="A45" s="257" t="s">
        <v>77</v>
      </c>
      <c r="B45" s="252"/>
      <c r="C45" s="252"/>
      <c r="D45" s="252"/>
      <c r="E45" s="252"/>
      <c r="F45" s="252"/>
      <c r="G45" s="252"/>
      <c r="H45" s="252"/>
      <c r="I45" s="252"/>
      <c r="J45" s="256"/>
      <c r="K45" s="251" t="s">
        <v>78</v>
      </c>
      <c r="L45" s="252"/>
      <c r="M45" s="252"/>
      <c r="N45" s="252"/>
      <c r="O45" s="252"/>
      <c r="P45" s="252"/>
      <c r="Q45" s="252"/>
      <c r="R45" s="252"/>
      <c r="S45" s="252"/>
      <c r="T45" s="256"/>
      <c r="U45" s="251" t="s">
        <v>79</v>
      </c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6"/>
      <c r="AH45" s="251" t="s">
        <v>86</v>
      </c>
      <c r="AI45" s="252"/>
      <c r="AJ45" s="252"/>
      <c r="AK45" s="252"/>
      <c r="AL45" s="252"/>
      <c r="AM45" s="252"/>
      <c r="AN45" s="252"/>
      <c r="AO45" s="252"/>
      <c r="AP45" s="256"/>
      <c r="AQ45" s="251" t="s">
        <v>221</v>
      </c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6"/>
      <c r="BG45" s="247">
        <f>'стр.2'!CE22</f>
        <v>300000</v>
      </c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5"/>
      <c r="BS45" s="250"/>
      <c r="BT45" s="248"/>
      <c r="BU45" s="248"/>
      <c r="BV45" s="248"/>
      <c r="BW45" s="248"/>
      <c r="BX45" s="248"/>
      <c r="BY45" s="248"/>
      <c r="BZ45" s="248"/>
      <c r="CA45" s="248"/>
      <c r="CB45" s="249"/>
      <c r="CC45" s="252"/>
      <c r="CD45" s="252"/>
      <c r="CE45" s="252"/>
      <c r="CF45" s="252"/>
      <c r="CG45" s="252"/>
      <c r="CH45" s="252"/>
      <c r="CI45" s="252"/>
      <c r="CJ45" s="252"/>
      <c r="CK45" s="252"/>
      <c r="CL45" s="256"/>
      <c r="CM45" s="247">
        <f>BG45</f>
        <v>300000</v>
      </c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9"/>
      <c r="CY45" s="250"/>
      <c r="CZ45" s="248"/>
      <c r="DA45" s="248"/>
      <c r="DB45" s="248"/>
      <c r="DC45" s="248"/>
      <c r="DD45" s="248"/>
      <c r="DE45" s="248"/>
      <c r="DF45" s="248"/>
      <c r="DG45" s="248"/>
      <c r="DH45" s="249"/>
      <c r="DI45" s="252"/>
      <c r="DJ45" s="252"/>
      <c r="DK45" s="252"/>
      <c r="DL45" s="252"/>
      <c r="DM45" s="252"/>
      <c r="DN45" s="252"/>
      <c r="DO45" s="252"/>
      <c r="DP45" s="252"/>
      <c r="DQ45" s="252"/>
      <c r="DR45" s="256"/>
      <c r="DS45" s="247">
        <f>CM45</f>
        <v>300000</v>
      </c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9"/>
      <c r="EE45" s="250"/>
      <c r="EF45" s="248"/>
      <c r="EG45" s="248"/>
      <c r="EH45" s="248"/>
      <c r="EI45" s="248"/>
      <c r="EJ45" s="248"/>
      <c r="EK45" s="248"/>
      <c r="EL45" s="248"/>
      <c r="EM45" s="248"/>
      <c r="EN45" s="249"/>
      <c r="EO45" s="251"/>
      <c r="EP45" s="252"/>
      <c r="EQ45" s="252"/>
      <c r="ER45" s="252"/>
      <c r="ES45" s="252"/>
      <c r="ET45" s="252"/>
      <c r="EU45" s="252"/>
      <c r="EV45" s="252"/>
      <c r="EW45" s="252"/>
      <c r="EX45" s="253"/>
    </row>
    <row r="46" spans="1:154" s="236" customFormat="1" ht="12" customHeight="1" hidden="1" thickBot="1">
      <c r="A46" s="257" t="s">
        <v>77</v>
      </c>
      <c r="B46" s="252"/>
      <c r="C46" s="252"/>
      <c r="D46" s="252"/>
      <c r="E46" s="252"/>
      <c r="F46" s="252"/>
      <c r="G46" s="252"/>
      <c r="H46" s="252"/>
      <c r="I46" s="252"/>
      <c r="J46" s="256"/>
      <c r="K46" s="251" t="s">
        <v>78</v>
      </c>
      <c r="L46" s="252"/>
      <c r="M46" s="252"/>
      <c r="N46" s="252"/>
      <c r="O46" s="252"/>
      <c r="P46" s="252"/>
      <c r="Q46" s="252"/>
      <c r="R46" s="252"/>
      <c r="S46" s="252"/>
      <c r="T46" s="256"/>
      <c r="U46" s="251" t="s">
        <v>79</v>
      </c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6"/>
      <c r="AH46" s="251" t="s">
        <v>86</v>
      </c>
      <c r="AI46" s="252"/>
      <c r="AJ46" s="252"/>
      <c r="AK46" s="252"/>
      <c r="AL46" s="252"/>
      <c r="AM46" s="252"/>
      <c r="AN46" s="252"/>
      <c r="AO46" s="252"/>
      <c r="AP46" s="256"/>
      <c r="AQ46" s="251" t="s">
        <v>264</v>
      </c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6"/>
      <c r="BG46" s="247">
        <f>'стр.2'!CE23</f>
        <v>0</v>
      </c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5"/>
      <c r="BS46" s="250"/>
      <c r="BT46" s="248"/>
      <c r="BU46" s="248"/>
      <c r="BV46" s="248"/>
      <c r="BW46" s="248"/>
      <c r="BX46" s="248"/>
      <c r="BY46" s="248"/>
      <c r="BZ46" s="248"/>
      <c r="CA46" s="248"/>
      <c r="CB46" s="249"/>
      <c r="CC46" s="252"/>
      <c r="CD46" s="252"/>
      <c r="CE46" s="252"/>
      <c r="CF46" s="252"/>
      <c r="CG46" s="252"/>
      <c r="CH46" s="252"/>
      <c r="CI46" s="252"/>
      <c r="CJ46" s="252"/>
      <c r="CK46" s="252"/>
      <c r="CL46" s="256"/>
      <c r="CM46" s="247">
        <f t="shared" si="1"/>
        <v>0</v>
      </c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9"/>
      <c r="CY46" s="250"/>
      <c r="CZ46" s="248"/>
      <c r="DA46" s="248"/>
      <c r="DB46" s="248"/>
      <c r="DC46" s="248"/>
      <c r="DD46" s="248"/>
      <c r="DE46" s="248"/>
      <c r="DF46" s="248"/>
      <c r="DG46" s="248"/>
      <c r="DH46" s="249"/>
      <c r="DI46" s="252"/>
      <c r="DJ46" s="252"/>
      <c r="DK46" s="252"/>
      <c r="DL46" s="252"/>
      <c r="DM46" s="252"/>
      <c r="DN46" s="252"/>
      <c r="DO46" s="252"/>
      <c r="DP46" s="252"/>
      <c r="DQ46" s="252"/>
      <c r="DR46" s="256"/>
      <c r="DS46" s="247">
        <f t="shared" si="0"/>
        <v>0</v>
      </c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9"/>
      <c r="EE46" s="250"/>
      <c r="EF46" s="248"/>
      <c r="EG46" s="248"/>
      <c r="EH46" s="248"/>
      <c r="EI46" s="248"/>
      <c r="EJ46" s="248"/>
      <c r="EK46" s="248"/>
      <c r="EL46" s="248"/>
      <c r="EM46" s="248"/>
      <c r="EN46" s="249"/>
      <c r="EO46" s="251"/>
      <c r="EP46" s="252"/>
      <c r="EQ46" s="252"/>
      <c r="ER46" s="252"/>
      <c r="ES46" s="252"/>
      <c r="ET46" s="252"/>
      <c r="EU46" s="252"/>
      <c r="EV46" s="252"/>
      <c r="EW46" s="252"/>
      <c r="EX46" s="253"/>
    </row>
    <row r="47" spans="1:154" s="236" customFormat="1" ht="12" customHeight="1" thickBot="1">
      <c r="A47" s="257" t="s">
        <v>77</v>
      </c>
      <c r="B47" s="252"/>
      <c r="C47" s="252"/>
      <c r="D47" s="252"/>
      <c r="E47" s="252"/>
      <c r="F47" s="252"/>
      <c r="G47" s="252"/>
      <c r="H47" s="252"/>
      <c r="I47" s="252"/>
      <c r="J47" s="256"/>
      <c r="K47" s="251" t="s">
        <v>78</v>
      </c>
      <c r="L47" s="252"/>
      <c r="M47" s="252"/>
      <c r="N47" s="252"/>
      <c r="O47" s="252"/>
      <c r="P47" s="252"/>
      <c r="Q47" s="252"/>
      <c r="R47" s="252"/>
      <c r="S47" s="252"/>
      <c r="T47" s="256"/>
      <c r="U47" s="251" t="s">
        <v>79</v>
      </c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6"/>
      <c r="AH47" s="251" t="s">
        <v>86</v>
      </c>
      <c r="AI47" s="252"/>
      <c r="AJ47" s="252"/>
      <c r="AK47" s="252"/>
      <c r="AL47" s="252"/>
      <c r="AM47" s="252"/>
      <c r="AN47" s="252"/>
      <c r="AO47" s="252"/>
      <c r="AP47" s="256"/>
      <c r="AQ47" s="251" t="s">
        <v>92</v>
      </c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6"/>
      <c r="BG47" s="247">
        <f>'стр.2'!CE24</f>
        <v>2202500</v>
      </c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5"/>
      <c r="BS47" s="250"/>
      <c r="BT47" s="248"/>
      <c r="BU47" s="248"/>
      <c r="BV47" s="248"/>
      <c r="BW47" s="248"/>
      <c r="BX47" s="248"/>
      <c r="BY47" s="248"/>
      <c r="BZ47" s="248"/>
      <c r="CA47" s="248"/>
      <c r="CB47" s="249"/>
      <c r="CC47" s="252"/>
      <c r="CD47" s="252"/>
      <c r="CE47" s="252"/>
      <c r="CF47" s="252"/>
      <c r="CG47" s="252"/>
      <c r="CH47" s="252"/>
      <c r="CI47" s="252"/>
      <c r="CJ47" s="252"/>
      <c r="CK47" s="252"/>
      <c r="CL47" s="256"/>
      <c r="CM47" s="247">
        <f>BG47</f>
        <v>2202500</v>
      </c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9"/>
      <c r="CY47" s="250"/>
      <c r="CZ47" s="248"/>
      <c r="DA47" s="248"/>
      <c r="DB47" s="248"/>
      <c r="DC47" s="248"/>
      <c r="DD47" s="248"/>
      <c r="DE47" s="248"/>
      <c r="DF47" s="248"/>
      <c r="DG47" s="248"/>
      <c r="DH47" s="249"/>
      <c r="DI47" s="252"/>
      <c r="DJ47" s="252"/>
      <c r="DK47" s="252"/>
      <c r="DL47" s="252"/>
      <c r="DM47" s="252"/>
      <c r="DN47" s="252"/>
      <c r="DO47" s="252"/>
      <c r="DP47" s="252"/>
      <c r="DQ47" s="252"/>
      <c r="DR47" s="256"/>
      <c r="DS47" s="247">
        <f t="shared" si="0"/>
        <v>2202500</v>
      </c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9"/>
      <c r="EE47" s="250"/>
      <c r="EF47" s="248"/>
      <c r="EG47" s="248"/>
      <c r="EH47" s="248"/>
      <c r="EI47" s="248"/>
      <c r="EJ47" s="248"/>
      <c r="EK47" s="248"/>
      <c r="EL47" s="248"/>
      <c r="EM47" s="248"/>
      <c r="EN47" s="249"/>
      <c r="EO47" s="251"/>
      <c r="EP47" s="252"/>
      <c r="EQ47" s="252"/>
      <c r="ER47" s="252"/>
      <c r="ES47" s="252"/>
      <c r="ET47" s="252"/>
      <c r="EU47" s="252"/>
      <c r="EV47" s="252"/>
      <c r="EW47" s="252"/>
      <c r="EX47" s="253"/>
    </row>
    <row r="48" spans="1:154" s="236" customFormat="1" ht="12" customHeight="1" thickBot="1">
      <c r="A48" s="257" t="s">
        <v>77</v>
      </c>
      <c r="B48" s="252"/>
      <c r="C48" s="252"/>
      <c r="D48" s="252"/>
      <c r="E48" s="252"/>
      <c r="F48" s="252"/>
      <c r="G48" s="252"/>
      <c r="H48" s="252"/>
      <c r="I48" s="252"/>
      <c r="J48" s="256"/>
      <c r="K48" s="251" t="s">
        <v>78</v>
      </c>
      <c r="L48" s="252"/>
      <c r="M48" s="252"/>
      <c r="N48" s="252"/>
      <c r="O48" s="252"/>
      <c r="P48" s="252"/>
      <c r="Q48" s="252"/>
      <c r="R48" s="252"/>
      <c r="S48" s="252"/>
      <c r="T48" s="256"/>
      <c r="U48" s="251" t="s">
        <v>79</v>
      </c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6"/>
      <c r="AH48" s="251" t="s">
        <v>86</v>
      </c>
      <c r="AI48" s="252"/>
      <c r="AJ48" s="252"/>
      <c r="AK48" s="252"/>
      <c r="AL48" s="252"/>
      <c r="AM48" s="252"/>
      <c r="AN48" s="252"/>
      <c r="AO48" s="252"/>
      <c r="AP48" s="256"/>
      <c r="AQ48" s="251" t="s">
        <v>93</v>
      </c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6"/>
      <c r="BG48" s="247">
        <f>'стр.2'!CE25</f>
        <v>42400</v>
      </c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5"/>
      <c r="BS48" s="250"/>
      <c r="BT48" s="248"/>
      <c r="BU48" s="248"/>
      <c r="BV48" s="248"/>
      <c r="BW48" s="248"/>
      <c r="BX48" s="248"/>
      <c r="BY48" s="248"/>
      <c r="BZ48" s="248"/>
      <c r="CA48" s="248"/>
      <c r="CB48" s="249"/>
      <c r="CC48" s="252"/>
      <c r="CD48" s="252"/>
      <c r="CE48" s="252"/>
      <c r="CF48" s="252"/>
      <c r="CG48" s="252"/>
      <c r="CH48" s="252"/>
      <c r="CI48" s="252"/>
      <c r="CJ48" s="252"/>
      <c r="CK48" s="252"/>
      <c r="CL48" s="256"/>
      <c r="CM48" s="247">
        <f t="shared" si="1"/>
        <v>42400</v>
      </c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9"/>
      <c r="CY48" s="250"/>
      <c r="CZ48" s="248"/>
      <c r="DA48" s="248"/>
      <c r="DB48" s="248"/>
      <c r="DC48" s="248"/>
      <c r="DD48" s="248"/>
      <c r="DE48" s="248"/>
      <c r="DF48" s="248"/>
      <c r="DG48" s="248"/>
      <c r="DH48" s="249"/>
      <c r="DI48" s="252"/>
      <c r="DJ48" s="252"/>
      <c r="DK48" s="252"/>
      <c r="DL48" s="252"/>
      <c r="DM48" s="252"/>
      <c r="DN48" s="252"/>
      <c r="DO48" s="252"/>
      <c r="DP48" s="252"/>
      <c r="DQ48" s="252"/>
      <c r="DR48" s="256"/>
      <c r="DS48" s="247">
        <f t="shared" si="0"/>
        <v>42400</v>
      </c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9"/>
      <c r="EE48" s="250"/>
      <c r="EF48" s="248"/>
      <c r="EG48" s="248"/>
      <c r="EH48" s="248"/>
      <c r="EI48" s="248"/>
      <c r="EJ48" s="248"/>
      <c r="EK48" s="248"/>
      <c r="EL48" s="248"/>
      <c r="EM48" s="248"/>
      <c r="EN48" s="249"/>
      <c r="EO48" s="251"/>
      <c r="EP48" s="252"/>
      <c r="EQ48" s="252"/>
      <c r="ER48" s="252"/>
      <c r="ES48" s="252"/>
      <c r="ET48" s="252"/>
      <c r="EU48" s="252"/>
      <c r="EV48" s="252"/>
      <c r="EW48" s="252"/>
      <c r="EX48" s="253"/>
    </row>
    <row r="49" spans="1:154" s="236" customFormat="1" ht="12" customHeight="1" thickBot="1">
      <c r="A49" s="257" t="s">
        <v>77</v>
      </c>
      <c r="B49" s="252"/>
      <c r="C49" s="252"/>
      <c r="D49" s="252"/>
      <c r="E49" s="252"/>
      <c r="F49" s="252"/>
      <c r="G49" s="252"/>
      <c r="H49" s="252"/>
      <c r="I49" s="252"/>
      <c r="J49" s="256"/>
      <c r="K49" s="251" t="s">
        <v>78</v>
      </c>
      <c r="L49" s="252"/>
      <c r="M49" s="252"/>
      <c r="N49" s="252"/>
      <c r="O49" s="252"/>
      <c r="P49" s="252"/>
      <c r="Q49" s="252"/>
      <c r="R49" s="252"/>
      <c r="S49" s="252"/>
      <c r="T49" s="256"/>
      <c r="U49" s="251" t="s">
        <v>79</v>
      </c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6"/>
      <c r="AH49" s="251" t="s">
        <v>86</v>
      </c>
      <c r="AI49" s="252"/>
      <c r="AJ49" s="252"/>
      <c r="AK49" s="252"/>
      <c r="AL49" s="252"/>
      <c r="AM49" s="252"/>
      <c r="AN49" s="252"/>
      <c r="AO49" s="252"/>
      <c r="AP49" s="256"/>
      <c r="AQ49" s="251" t="s">
        <v>222</v>
      </c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6"/>
      <c r="BG49" s="247">
        <f>'стр.2'!CE26</f>
        <v>200000</v>
      </c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5"/>
      <c r="BS49" s="250"/>
      <c r="BT49" s="248"/>
      <c r="BU49" s="248"/>
      <c r="BV49" s="248"/>
      <c r="BW49" s="248"/>
      <c r="BX49" s="248"/>
      <c r="BY49" s="248"/>
      <c r="BZ49" s="248"/>
      <c r="CA49" s="248"/>
      <c r="CB49" s="249"/>
      <c r="CC49" s="252"/>
      <c r="CD49" s="252"/>
      <c r="CE49" s="252"/>
      <c r="CF49" s="252"/>
      <c r="CG49" s="252"/>
      <c r="CH49" s="252"/>
      <c r="CI49" s="252"/>
      <c r="CJ49" s="252"/>
      <c r="CK49" s="252"/>
      <c r="CL49" s="256"/>
      <c r="CM49" s="247">
        <f t="shared" si="1"/>
        <v>200000</v>
      </c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9"/>
      <c r="CY49" s="250"/>
      <c r="CZ49" s="248"/>
      <c r="DA49" s="248"/>
      <c r="DB49" s="248"/>
      <c r="DC49" s="248"/>
      <c r="DD49" s="248"/>
      <c r="DE49" s="248"/>
      <c r="DF49" s="248"/>
      <c r="DG49" s="248"/>
      <c r="DH49" s="249"/>
      <c r="DI49" s="252"/>
      <c r="DJ49" s="252"/>
      <c r="DK49" s="252"/>
      <c r="DL49" s="252"/>
      <c r="DM49" s="252"/>
      <c r="DN49" s="252"/>
      <c r="DO49" s="252"/>
      <c r="DP49" s="252"/>
      <c r="DQ49" s="252"/>
      <c r="DR49" s="256"/>
      <c r="DS49" s="247">
        <f t="shared" si="0"/>
        <v>200000</v>
      </c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9"/>
      <c r="EE49" s="250"/>
      <c r="EF49" s="248"/>
      <c r="EG49" s="248"/>
      <c r="EH49" s="248"/>
      <c r="EI49" s="248"/>
      <c r="EJ49" s="248"/>
      <c r="EK49" s="248"/>
      <c r="EL49" s="248"/>
      <c r="EM49" s="248"/>
      <c r="EN49" s="249"/>
      <c r="EO49" s="251"/>
      <c r="EP49" s="252"/>
      <c r="EQ49" s="252"/>
      <c r="ER49" s="252"/>
      <c r="ES49" s="252"/>
      <c r="ET49" s="252"/>
      <c r="EU49" s="252"/>
      <c r="EV49" s="252"/>
      <c r="EW49" s="252"/>
      <c r="EX49" s="253"/>
    </row>
    <row r="50" spans="1:154" s="236" customFormat="1" ht="12.75" customHeight="1" thickBot="1">
      <c r="A50" s="257" t="s">
        <v>77</v>
      </c>
      <c r="B50" s="252"/>
      <c r="C50" s="252"/>
      <c r="D50" s="252"/>
      <c r="E50" s="252"/>
      <c r="F50" s="252"/>
      <c r="G50" s="252"/>
      <c r="H50" s="252"/>
      <c r="I50" s="252"/>
      <c r="J50" s="256"/>
      <c r="K50" s="251" t="s">
        <v>78</v>
      </c>
      <c r="L50" s="252"/>
      <c r="M50" s="252"/>
      <c r="N50" s="252"/>
      <c r="O50" s="252"/>
      <c r="P50" s="252"/>
      <c r="Q50" s="252"/>
      <c r="R50" s="252"/>
      <c r="S50" s="252"/>
      <c r="T50" s="256"/>
      <c r="U50" s="251" t="s">
        <v>79</v>
      </c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6"/>
      <c r="AH50" s="251" t="s">
        <v>86</v>
      </c>
      <c r="AI50" s="252"/>
      <c r="AJ50" s="252"/>
      <c r="AK50" s="252"/>
      <c r="AL50" s="252"/>
      <c r="AM50" s="252"/>
      <c r="AN50" s="252"/>
      <c r="AO50" s="252"/>
      <c r="AP50" s="256"/>
      <c r="AQ50" s="251" t="s">
        <v>94</v>
      </c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6"/>
      <c r="BG50" s="247">
        <f>'стр.2'!CE27</f>
        <v>600000</v>
      </c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5"/>
      <c r="BS50" s="250"/>
      <c r="BT50" s="248"/>
      <c r="BU50" s="248"/>
      <c r="BV50" s="248"/>
      <c r="BW50" s="248"/>
      <c r="BX50" s="248"/>
      <c r="BY50" s="248"/>
      <c r="BZ50" s="248"/>
      <c r="CA50" s="248"/>
      <c r="CB50" s="249"/>
      <c r="CC50" s="252"/>
      <c r="CD50" s="252"/>
      <c r="CE50" s="252"/>
      <c r="CF50" s="252"/>
      <c r="CG50" s="252"/>
      <c r="CH50" s="252"/>
      <c r="CI50" s="252"/>
      <c r="CJ50" s="252"/>
      <c r="CK50" s="252"/>
      <c r="CL50" s="256"/>
      <c r="CM50" s="247">
        <f t="shared" si="1"/>
        <v>600000</v>
      </c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9"/>
      <c r="CY50" s="250"/>
      <c r="CZ50" s="248"/>
      <c r="DA50" s="248"/>
      <c r="DB50" s="248"/>
      <c r="DC50" s="248"/>
      <c r="DD50" s="248"/>
      <c r="DE50" s="248"/>
      <c r="DF50" s="248"/>
      <c r="DG50" s="248"/>
      <c r="DH50" s="249"/>
      <c r="DI50" s="252"/>
      <c r="DJ50" s="252"/>
      <c r="DK50" s="252"/>
      <c r="DL50" s="252"/>
      <c r="DM50" s="252"/>
      <c r="DN50" s="252"/>
      <c r="DO50" s="252"/>
      <c r="DP50" s="252"/>
      <c r="DQ50" s="252"/>
      <c r="DR50" s="256"/>
      <c r="DS50" s="247">
        <f t="shared" si="0"/>
        <v>600000</v>
      </c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9"/>
      <c r="EE50" s="250"/>
      <c r="EF50" s="248"/>
      <c r="EG50" s="248"/>
      <c r="EH50" s="248"/>
      <c r="EI50" s="248"/>
      <c r="EJ50" s="248"/>
      <c r="EK50" s="248"/>
      <c r="EL50" s="248"/>
      <c r="EM50" s="248"/>
      <c r="EN50" s="249"/>
      <c r="EO50" s="251"/>
      <c r="EP50" s="252"/>
      <c r="EQ50" s="252"/>
      <c r="ER50" s="252"/>
      <c r="ES50" s="252"/>
      <c r="ET50" s="252"/>
      <c r="EU50" s="252"/>
      <c r="EV50" s="252"/>
      <c r="EW50" s="252"/>
      <c r="EX50" s="253"/>
    </row>
    <row r="51" spans="1:154" s="236" customFormat="1" ht="12" thickBot="1">
      <c r="A51" s="264" t="s">
        <v>35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81"/>
      <c r="AQ51" s="282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83">
        <f>BG32+BG34+BG37+BG38+BG39+BG40+BG42+BG43+BG46+BG47+BG48+BG49+BG50+BG33+BG35+BG36+BG41+BG44+BG45</f>
        <v>29644529.9998</v>
      </c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5"/>
      <c r="BS51" s="286" t="s">
        <v>37</v>
      </c>
      <c r="BT51" s="287"/>
      <c r="BU51" s="287"/>
      <c r="BV51" s="287"/>
      <c r="BW51" s="287"/>
      <c r="BX51" s="287"/>
      <c r="BY51" s="287"/>
      <c r="BZ51" s="287"/>
      <c r="CA51" s="287"/>
      <c r="CB51" s="288"/>
      <c r="CC51" s="274" t="s">
        <v>37</v>
      </c>
      <c r="CD51" s="274"/>
      <c r="CE51" s="274"/>
      <c r="CF51" s="274"/>
      <c r="CG51" s="274"/>
      <c r="CH51" s="274"/>
      <c r="CI51" s="274"/>
      <c r="CJ51" s="274"/>
      <c r="CK51" s="274"/>
      <c r="CL51" s="274"/>
      <c r="CM51" s="278">
        <f>SUM(CM32:CX50)</f>
        <v>29644529.9998</v>
      </c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 t="s">
        <v>37</v>
      </c>
      <c r="CZ51" s="273"/>
      <c r="DA51" s="273"/>
      <c r="DB51" s="273"/>
      <c r="DC51" s="273"/>
      <c r="DD51" s="273"/>
      <c r="DE51" s="273"/>
      <c r="DF51" s="273"/>
      <c r="DG51" s="273"/>
      <c r="DH51" s="273"/>
      <c r="DI51" s="274" t="s">
        <v>37</v>
      </c>
      <c r="DJ51" s="274"/>
      <c r="DK51" s="274"/>
      <c r="DL51" s="274"/>
      <c r="DM51" s="274"/>
      <c r="DN51" s="274"/>
      <c r="DO51" s="274"/>
      <c r="DP51" s="274"/>
      <c r="DQ51" s="274"/>
      <c r="DR51" s="274"/>
      <c r="DS51" s="278">
        <f>CM51</f>
        <v>29644529.9998</v>
      </c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3" t="s">
        <v>37</v>
      </c>
      <c r="EF51" s="273"/>
      <c r="EG51" s="273"/>
      <c r="EH51" s="273"/>
      <c r="EI51" s="273"/>
      <c r="EJ51" s="273"/>
      <c r="EK51" s="273"/>
      <c r="EL51" s="273"/>
      <c r="EM51" s="273"/>
      <c r="EN51" s="273"/>
      <c r="EO51" s="261" t="s">
        <v>37</v>
      </c>
      <c r="EP51" s="262"/>
      <c r="EQ51" s="262"/>
      <c r="ER51" s="262"/>
      <c r="ES51" s="262"/>
      <c r="ET51" s="262"/>
      <c r="EU51" s="262"/>
      <c r="EV51" s="262"/>
      <c r="EW51" s="262"/>
      <c r="EX51" s="263"/>
    </row>
    <row r="52" spans="43:154" s="236" customFormat="1" ht="12" thickBot="1">
      <c r="AQ52" s="264" t="s">
        <v>34</v>
      </c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7">
        <f>BG51</f>
        <v>29644529.9998</v>
      </c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9"/>
      <c r="BS52" s="270" t="s">
        <v>37</v>
      </c>
      <c r="BT52" s="271"/>
      <c r="BU52" s="271"/>
      <c r="BV52" s="271"/>
      <c r="BW52" s="271"/>
      <c r="BX52" s="271"/>
      <c r="BY52" s="271"/>
      <c r="BZ52" s="271"/>
      <c r="CA52" s="271"/>
      <c r="CB52" s="272"/>
      <c r="CC52" s="259" t="s">
        <v>37</v>
      </c>
      <c r="CD52" s="259"/>
      <c r="CE52" s="259"/>
      <c r="CF52" s="259"/>
      <c r="CG52" s="259"/>
      <c r="CH52" s="259"/>
      <c r="CI52" s="259"/>
      <c r="CJ52" s="259"/>
      <c r="CK52" s="259"/>
      <c r="CL52" s="259"/>
      <c r="CM52" s="265">
        <f>CM51</f>
        <v>29644529.9998</v>
      </c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6" t="s">
        <v>37</v>
      </c>
      <c r="CZ52" s="266"/>
      <c r="DA52" s="266"/>
      <c r="DB52" s="266"/>
      <c r="DC52" s="266"/>
      <c r="DD52" s="266"/>
      <c r="DE52" s="266"/>
      <c r="DF52" s="266"/>
      <c r="DG52" s="266"/>
      <c r="DH52" s="266"/>
      <c r="DI52" s="259" t="s">
        <v>37</v>
      </c>
      <c r="DJ52" s="259"/>
      <c r="DK52" s="259"/>
      <c r="DL52" s="259"/>
      <c r="DM52" s="259"/>
      <c r="DN52" s="259"/>
      <c r="DO52" s="259"/>
      <c r="DP52" s="259"/>
      <c r="DQ52" s="259"/>
      <c r="DR52" s="259"/>
      <c r="DS52" s="265">
        <f>CM52</f>
        <v>29644529.9998</v>
      </c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6" t="s">
        <v>37</v>
      </c>
      <c r="EF52" s="266"/>
      <c r="EG52" s="266"/>
      <c r="EH52" s="266"/>
      <c r="EI52" s="266"/>
      <c r="EJ52" s="266"/>
      <c r="EK52" s="266"/>
      <c r="EL52" s="266"/>
      <c r="EM52" s="266"/>
      <c r="EN52" s="266"/>
      <c r="EO52" s="275" t="s">
        <v>37</v>
      </c>
      <c r="EP52" s="276"/>
      <c r="EQ52" s="276"/>
      <c r="ER52" s="276"/>
      <c r="ES52" s="276"/>
      <c r="ET52" s="276"/>
      <c r="EU52" s="276"/>
      <c r="EV52" s="276"/>
      <c r="EW52" s="276"/>
      <c r="EX52" s="277"/>
    </row>
    <row r="53" ht="10.5" customHeight="1"/>
    <row r="54" spans="1:154" s="237" customFormat="1" ht="23.25" customHeight="1">
      <c r="A54" s="258" t="s">
        <v>69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</row>
    <row r="55" s="237" customFormat="1" ht="11.25"/>
  </sheetData>
  <sheetProtection/>
  <mergeCells count="373">
    <mergeCell ref="CM49:CX49"/>
    <mergeCell ref="CY49:DH49"/>
    <mergeCell ref="DI49:DR49"/>
    <mergeCell ref="DS49:ED49"/>
    <mergeCell ref="EE49:EN49"/>
    <mergeCell ref="EO49:EX49"/>
    <mergeCell ref="EE48:EN48"/>
    <mergeCell ref="EO48:EX4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BS48:CB48"/>
    <mergeCell ref="CC48:CL48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CM47:CX47"/>
    <mergeCell ref="CY47:DH47"/>
    <mergeCell ref="DI47:DR47"/>
    <mergeCell ref="DS47:ED47"/>
    <mergeCell ref="EE47:EN47"/>
    <mergeCell ref="EO47:EX47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BS46:CB46"/>
    <mergeCell ref="CC46:CL46"/>
    <mergeCell ref="CM46:CX46"/>
    <mergeCell ref="CY46:DH46"/>
    <mergeCell ref="DI46:DR46"/>
    <mergeCell ref="DS46:ED46"/>
    <mergeCell ref="A46:J46"/>
    <mergeCell ref="K46:T46"/>
    <mergeCell ref="U46:AG46"/>
    <mergeCell ref="AH46:AP46"/>
    <mergeCell ref="AQ46:BF46"/>
    <mergeCell ref="BG46:BR46"/>
    <mergeCell ref="CM43:CX43"/>
    <mergeCell ref="CY43:DH43"/>
    <mergeCell ref="DI43:DR43"/>
    <mergeCell ref="DS43:ED43"/>
    <mergeCell ref="EE43:EN43"/>
    <mergeCell ref="EO43:EX43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BS42:CB42"/>
    <mergeCell ref="CC42:CL42"/>
    <mergeCell ref="CM42:CX42"/>
    <mergeCell ref="CY42:DH42"/>
    <mergeCell ref="DI42:DR42"/>
    <mergeCell ref="DS42:ED42"/>
    <mergeCell ref="A42:J42"/>
    <mergeCell ref="K42:T42"/>
    <mergeCell ref="U42:AG42"/>
    <mergeCell ref="AH42:AP42"/>
    <mergeCell ref="AQ42:BF42"/>
    <mergeCell ref="BG42:BR42"/>
    <mergeCell ref="CM40:CX40"/>
    <mergeCell ref="CY40:DH40"/>
    <mergeCell ref="DI40:DR40"/>
    <mergeCell ref="DS40:ED40"/>
    <mergeCell ref="EE40:EN40"/>
    <mergeCell ref="EO40:EX40"/>
    <mergeCell ref="EE39:EN39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BS39:CB39"/>
    <mergeCell ref="CC39:CL39"/>
    <mergeCell ref="CM39:CX39"/>
    <mergeCell ref="CY39:DH39"/>
    <mergeCell ref="DI39:DR39"/>
    <mergeCell ref="DS39:ED39"/>
    <mergeCell ref="A39:J39"/>
    <mergeCell ref="K39:T39"/>
    <mergeCell ref="U39:AG39"/>
    <mergeCell ref="AH39:AP39"/>
    <mergeCell ref="AQ39:BF39"/>
    <mergeCell ref="BG39:BR39"/>
    <mergeCell ref="BS38:CB38"/>
    <mergeCell ref="CC38:CL38"/>
    <mergeCell ref="CM38:CX38"/>
    <mergeCell ref="CY38:DH38"/>
    <mergeCell ref="DI38:DR38"/>
    <mergeCell ref="DS38:ED38"/>
    <mergeCell ref="A38:J38"/>
    <mergeCell ref="K38:T38"/>
    <mergeCell ref="U38:AG38"/>
    <mergeCell ref="AH38:AP38"/>
    <mergeCell ref="AQ38:BF38"/>
    <mergeCell ref="BG38:BR38"/>
    <mergeCell ref="BS37:CB37"/>
    <mergeCell ref="CC37:CL37"/>
    <mergeCell ref="CM37:CX37"/>
    <mergeCell ref="CY37:DH37"/>
    <mergeCell ref="DI37:DR37"/>
    <mergeCell ref="DS37:ED37"/>
    <mergeCell ref="A37:J37"/>
    <mergeCell ref="K37:T37"/>
    <mergeCell ref="U37:AG37"/>
    <mergeCell ref="AH37:AP37"/>
    <mergeCell ref="AQ37:BF37"/>
    <mergeCell ref="BG37:BR37"/>
    <mergeCell ref="BY14:EJ14"/>
    <mergeCell ref="BG18:BJ18"/>
    <mergeCell ref="BM18:BZ18"/>
    <mergeCell ref="CA18:CC18"/>
    <mergeCell ref="B14:BU14"/>
    <mergeCell ref="AJ15:AL15"/>
    <mergeCell ref="BV14:BX14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4:EX4"/>
    <mergeCell ref="CI5:EX5"/>
    <mergeCell ref="EL13:EX15"/>
    <mergeCell ref="CI6:EX6"/>
    <mergeCell ref="CI7:EX7"/>
    <mergeCell ref="CI8:EX8"/>
    <mergeCell ref="DE9:EG9"/>
    <mergeCell ref="CY30:DH30"/>
    <mergeCell ref="DJ11:DL11"/>
    <mergeCell ref="CI9:DB9"/>
    <mergeCell ref="CI10:DB10"/>
    <mergeCell ref="DE10:EG10"/>
    <mergeCell ref="DB28:DD28"/>
    <mergeCell ref="EL17:EX17"/>
    <mergeCell ref="EL18:EX18"/>
    <mergeCell ref="CM15:CO15"/>
    <mergeCell ref="CP15:CT15"/>
    <mergeCell ref="AM15:CL15"/>
    <mergeCell ref="BB18:BF18"/>
    <mergeCell ref="BK18:BL18"/>
    <mergeCell ref="CG18:CL18"/>
    <mergeCell ref="CM32:CX32"/>
    <mergeCell ref="CY32:DH32"/>
    <mergeCell ref="DI32:DR32"/>
    <mergeCell ref="DS32:ED32"/>
    <mergeCell ref="EL19:EX19"/>
    <mergeCell ref="EL20:EX20"/>
    <mergeCell ref="DE28:DR28"/>
    <mergeCell ref="DS28:EG28"/>
    <mergeCell ref="AL22:DM22"/>
    <mergeCell ref="EL22:EX22"/>
    <mergeCell ref="EE34:EN34"/>
    <mergeCell ref="EO34:EX34"/>
    <mergeCell ref="EE50:EN50"/>
    <mergeCell ref="EO50:EX50"/>
    <mergeCell ref="EE32:EN32"/>
    <mergeCell ref="EO32:EX32"/>
    <mergeCell ref="EE37:EN37"/>
    <mergeCell ref="EO37:EX37"/>
    <mergeCell ref="EE38:EN38"/>
    <mergeCell ref="EO38:EX38"/>
    <mergeCell ref="BG27:EX27"/>
    <mergeCell ref="BG28:BU28"/>
    <mergeCell ref="BV28:BX28"/>
    <mergeCell ref="BY28:CL28"/>
    <mergeCell ref="CM28:DA28"/>
    <mergeCell ref="EH28:EJ28"/>
    <mergeCell ref="EK28:EX28"/>
    <mergeCell ref="BG29:CL29"/>
    <mergeCell ref="CM29:DR29"/>
    <mergeCell ref="DS29:EX29"/>
    <mergeCell ref="A30:J30"/>
    <mergeCell ref="K30:T30"/>
    <mergeCell ref="U30:AG30"/>
    <mergeCell ref="AH30:AP30"/>
    <mergeCell ref="A27:AP29"/>
    <mergeCell ref="AQ27:BF30"/>
    <mergeCell ref="DI30:DR30"/>
    <mergeCell ref="BS31:CB31"/>
    <mergeCell ref="CC31:CL31"/>
    <mergeCell ref="CM31:CX31"/>
    <mergeCell ref="BG30:BR30"/>
    <mergeCell ref="BS30:CB30"/>
    <mergeCell ref="CC30:CL30"/>
    <mergeCell ref="CM30:CX30"/>
    <mergeCell ref="A31:J31"/>
    <mergeCell ref="K31:T31"/>
    <mergeCell ref="U31:AG31"/>
    <mergeCell ref="AH31:AP31"/>
    <mergeCell ref="AQ31:BF31"/>
    <mergeCell ref="BG31:BR31"/>
    <mergeCell ref="DI31:DR31"/>
    <mergeCell ref="DS31:ED31"/>
    <mergeCell ref="EE31:EN31"/>
    <mergeCell ref="EO30:EX30"/>
    <mergeCell ref="EE30:EN30"/>
    <mergeCell ref="EO31:EX31"/>
    <mergeCell ref="DS30:ED30"/>
    <mergeCell ref="CC34:CL34"/>
    <mergeCell ref="AQ32:BF32"/>
    <mergeCell ref="BG32:BR32"/>
    <mergeCell ref="BS32:CB32"/>
    <mergeCell ref="CC32:CL32"/>
    <mergeCell ref="A32:J32"/>
    <mergeCell ref="K32:T32"/>
    <mergeCell ref="U32:AG32"/>
    <mergeCell ref="AH32:AP32"/>
    <mergeCell ref="A33:J33"/>
    <mergeCell ref="BG50:BR50"/>
    <mergeCell ref="BS50:CB50"/>
    <mergeCell ref="CY31:DH31"/>
    <mergeCell ref="A34:J34"/>
    <mergeCell ref="K34:T34"/>
    <mergeCell ref="U34:AG34"/>
    <mergeCell ref="AH34:AP34"/>
    <mergeCell ref="AQ34:BF34"/>
    <mergeCell ref="BG34:BR34"/>
    <mergeCell ref="BS34:CB34"/>
    <mergeCell ref="CY34:DH34"/>
    <mergeCell ref="DI34:DR34"/>
    <mergeCell ref="DS34:ED34"/>
    <mergeCell ref="CM34:CX34"/>
    <mergeCell ref="DS50:ED50"/>
    <mergeCell ref="A50:J50"/>
    <mergeCell ref="K50:T50"/>
    <mergeCell ref="U50:AG50"/>
    <mergeCell ref="AH50:AP50"/>
    <mergeCell ref="AQ50:BF50"/>
    <mergeCell ref="A25:EX25"/>
    <mergeCell ref="DS51:ED51"/>
    <mergeCell ref="EE51:EN51"/>
    <mergeCell ref="AL19:DM19"/>
    <mergeCell ref="AL20:DM20"/>
    <mergeCell ref="A51:AP51"/>
    <mergeCell ref="AQ51:BF51"/>
    <mergeCell ref="BG51:BR51"/>
    <mergeCell ref="BS51:CB51"/>
    <mergeCell ref="DI50:DR50"/>
    <mergeCell ref="CM52:CX52"/>
    <mergeCell ref="CY52:DH52"/>
    <mergeCell ref="CY51:DH51"/>
    <mergeCell ref="DI51:DR51"/>
    <mergeCell ref="CC50:CL50"/>
    <mergeCell ref="EO52:EX52"/>
    <mergeCell ref="CC51:CL51"/>
    <mergeCell ref="CM51:CX51"/>
    <mergeCell ref="CM50:CX50"/>
    <mergeCell ref="CY50:DH50"/>
    <mergeCell ref="A54:EX54"/>
    <mergeCell ref="DI52:DR52"/>
    <mergeCell ref="AL21:DM21"/>
    <mergeCell ref="EO51:EX51"/>
    <mergeCell ref="AQ52:BF52"/>
    <mergeCell ref="DS52:ED52"/>
    <mergeCell ref="EE52:EN52"/>
    <mergeCell ref="BG52:BR52"/>
    <mergeCell ref="BS52:CB52"/>
    <mergeCell ref="CC52:CL52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CY33:DH33"/>
    <mergeCell ref="DI33:DR33"/>
    <mergeCell ref="DS33:ED33"/>
    <mergeCell ref="EE33:EN33"/>
    <mergeCell ref="EO33:EX33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E36:EN36"/>
    <mergeCell ref="EO36:EX36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M41:CX41"/>
    <mergeCell ref="CY41:DH41"/>
    <mergeCell ref="DI41:DR41"/>
    <mergeCell ref="DS41:ED41"/>
    <mergeCell ref="EE41:EN41"/>
    <mergeCell ref="EO41:EX41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45:J45"/>
    <mergeCell ref="K45:T45"/>
    <mergeCell ref="U45:AG45"/>
    <mergeCell ref="AH45:AP45"/>
    <mergeCell ref="AQ45:BF45"/>
    <mergeCell ref="DS45:ED45"/>
    <mergeCell ref="EE45:EN45"/>
    <mergeCell ref="EO45:EX45"/>
    <mergeCell ref="BG45:BR45"/>
    <mergeCell ref="BS45:CB45"/>
    <mergeCell ref="CC45:CL45"/>
    <mergeCell ref="CM45:CX45"/>
    <mergeCell ref="CY45:DH45"/>
    <mergeCell ref="DI45:DR45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43"/>
  <sheetViews>
    <sheetView view="pageBreakPreview" zoomScaleSheetLayoutView="100" workbookViewId="0" topLeftCell="A1">
      <selection activeCell="CE9" sqref="CE9:CO9"/>
    </sheetView>
  </sheetViews>
  <sheetFormatPr defaultColWidth="0.875" defaultRowHeight="12.75"/>
  <cols>
    <col min="1" max="167" width="0.875" style="1" customWidth="1"/>
    <col min="168" max="16384" width="0.875" style="1" customWidth="1"/>
  </cols>
  <sheetData>
    <row r="1" ht="3" customHeight="1"/>
    <row r="2" spans="1:166" s="5" customFormat="1" ht="11.25">
      <c r="A2" s="408" t="s">
        <v>65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  <c r="FF2" s="408"/>
      <c r="FG2" s="408"/>
      <c r="FH2" s="408"/>
      <c r="FI2" s="408"/>
      <c r="FJ2" s="408"/>
    </row>
    <row r="4" spans="1:166" s="18" customFormat="1" ht="19.5" customHeight="1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409" t="s">
        <v>50</v>
      </c>
      <c r="V4" s="410"/>
      <c r="W4" s="410"/>
      <c r="X4" s="410"/>
      <c r="Y4" s="410"/>
      <c r="Z4" s="410"/>
      <c r="AA4" s="410"/>
      <c r="AB4" s="410"/>
      <c r="AC4" s="411"/>
      <c r="AD4" s="410" t="s">
        <v>32</v>
      </c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1"/>
      <c r="BQ4" s="409" t="s">
        <v>66</v>
      </c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1"/>
      <c r="CE4" s="379" t="s">
        <v>36</v>
      </c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  <c r="DT4" s="380"/>
      <c r="DU4" s="380"/>
      <c r="DV4" s="380"/>
      <c r="DW4" s="380"/>
      <c r="DX4" s="380"/>
      <c r="DY4" s="380"/>
      <c r="DZ4" s="380"/>
      <c r="EA4" s="380"/>
      <c r="EB4" s="380"/>
      <c r="EC4" s="380"/>
      <c r="ED4" s="380"/>
      <c r="EE4" s="380"/>
      <c r="EF4" s="380"/>
      <c r="EG4" s="380"/>
      <c r="EH4" s="380"/>
      <c r="EI4" s="380"/>
      <c r="EJ4" s="380"/>
      <c r="EK4" s="380"/>
      <c r="EL4" s="380"/>
      <c r="EM4" s="380"/>
      <c r="EN4" s="380"/>
      <c r="EO4" s="380"/>
      <c r="EP4" s="380"/>
      <c r="EQ4" s="380"/>
      <c r="ER4" s="380"/>
      <c r="ES4" s="380"/>
      <c r="ET4" s="380"/>
      <c r="EU4" s="380"/>
      <c r="EV4" s="380"/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</row>
    <row r="5" spans="1:166" s="18" customFormat="1" ht="19.5" customHeigh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412"/>
      <c r="V5" s="413"/>
      <c r="W5" s="413"/>
      <c r="X5" s="413"/>
      <c r="Y5" s="413"/>
      <c r="Z5" s="413"/>
      <c r="AA5" s="413"/>
      <c r="AB5" s="413"/>
      <c r="AC5" s="414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4"/>
      <c r="BQ5" s="412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4"/>
      <c r="CE5" s="406" t="s">
        <v>44</v>
      </c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4" t="s">
        <v>251</v>
      </c>
      <c r="CS5" s="404"/>
      <c r="CT5" s="404"/>
      <c r="CU5" s="400" t="s">
        <v>27</v>
      </c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5"/>
      <c r="DG5" s="406" t="s">
        <v>44</v>
      </c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T5" s="404" t="s">
        <v>262</v>
      </c>
      <c r="DU5" s="404"/>
      <c r="DV5" s="404"/>
      <c r="DW5" s="400" t="s">
        <v>27</v>
      </c>
      <c r="DX5" s="400"/>
      <c r="DY5" s="400"/>
      <c r="DZ5" s="400"/>
      <c r="EA5" s="400"/>
      <c r="EB5" s="400"/>
      <c r="EC5" s="400"/>
      <c r="ED5" s="400"/>
      <c r="EE5" s="400"/>
      <c r="EF5" s="400"/>
      <c r="EG5" s="400"/>
      <c r="EH5" s="405"/>
      <c r="EI5" s="406" t="s">
        <v>44</v>
      </c>
      <c r="EJ5" s="407"/>
      <c r="EK5" s="407"/>
      <c r="EL5" s="407"/>
      <c r="EM5" s="407"/>
      <c r="EN5" s="407"/>
      <c r="EO5" s="407"/>
      <c r="EP5" s="407"/>
      <c r="EQ5" s="407"/>
      <c r="ER5" s="407"/>
      <c r="ES5" s="407"/>
      <c r="ET5" s="407"/>
      <c r="EU5" s="407"/>
      <c r="EV5" s="404" t="s">
        <v>270</v>
      </c>
      <c r="EW5" s="404"/>
      <c r="EX5" s="404"/>
      <c r="EY5" s="400" t="s">
        <v>27</v>
      </c>
      <c r="EZ5" s="400"/>
      <c r="FA5" s="400"/>
      <c r="FB5" s="400"/>
      <c r="FC5" s="400"/>
      <c r="FD5" s="400"/>
      <c r="FE5" s="400"/>
      <c r="FF5" s="400"/>
      <c r="FG5" s="400"/>
      <c r="FH5" s="400"/>
      <c r="FI5" s="400"/>
      <c r="FJ5" s="400"/>
    </row>
    <row r="6" spans="1:166" s="18" customFormat="1" ht="19.5" customHeigh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412"/>
      <c r="V6" s="413"/>
      <c r="W6" s="413"/>
      <c r="X6" s="413"/>
      <c r="Y6" s="413"/>
      <c r="Z6" s="413"/>
      <c r="AA6" s="413"/>
      <c r="AB6" s="413"/>
      <c r="AC6" s="414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7"/>
      <c r="BQ6" s="412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4"/>
      <c r="CE6" s="401" t="s">
        <v>41</v>
      </c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3"/>
      <c r="DG6" s="401" t="s">
        <v>42</v>
      </c>
      <c r="DH6" s="402"/>
      <c r="DI6" s="402"/>
      <c r="DJ6" s="402"/>
      <c r="DK6" s="402"/>
      <c r="DL6" s="402"/>
      <c r="DM6" s="402"/>
      <c r="DN6" s="402"/>
      <c r="DO6" s="402"/>
      <c r="DP6" s="402"/>
      <c r="DQ6" s="402"/>
      <c r="DR6" s="402"/>
      <c r="DS6" s="402"/>
      <c r="DT6" s="402"/>
      <c r="DU6" s="402"/>
      <c r="DV6" s="402"/>
      <c r="DW6" s="402"/>
      <c r="DX6" s="402"/>
      <c r="DY6" s="402"/>
      <c r="DZ6" s="402"/>
      <c r="EA6" s="402"/>
      <c r="EB6" s="402"/>
      <c r="EC6" s="402"/>
      <c r="ED6" s="402"/>
      <c r="EE6" s="402"/>
      <c r="EF6" s="402"/>
      <c r="EG6" s="402"/>
      <c r="EH6" s="403"/>
      <c r="EI6" s="401" t="s">
        <v>43</v>
      </c>
      <c r="EJ6" s="402"/>
      <c r="EK6" s="402"/>
      <c r="EL6" s="402"/>
      <c r="EM6" s="402"/>
      <c r="EN6" s="402"/>
      <c r="EO6" s="402"/>
      <c r="EP6" s="402"/>
      <c r="EQ6" s="402"/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</row>
    <row r="7" spans="1:166" s="18" customFormat="1" ht="37.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415"/>
      <c r="V7" s="416"/>
      <c r="W7" s="416"/>
      <c r="X7" s="416"/>
      <c r="Y7" s="416"/>
      <c r="Z7" s="416"/>
      <c r="AA7" s="416"/>
      <c r="AB7" s="416"/>
      <c r="AC7" s="417"/>
      <c r="AD7" s="392" t="s">
        <v>28</v>
      </c>
      <c r="AE7" s="392"/>
      <c r="AF7" s="392"/>
      <c r="AG7" s="392"/>
      <c r="AH7" s="392"/>
      <c r="AI7" s="392"/>
      <c r="AJ7" s="392"/>
      <c r="AK7" s="392"/>
      <c r="AL7" s="399"/>
      <c r="AM7" s="398" t="s">
        <v>29</v>
      </c>
      <c r="AN7" s="392"/>
      <c r="AO7" s="392"/>
      <c r="AP7" s="392"/>
      <c r="AQ7" s="392"/>
      <c r="AR7" s="392"/>
      <c r="AS7" s="392"/>
      <c r="AT7" s="392"/>
      <c r="AU7" s="399"/>
      <c r="AV7" s="398" t="s">
        <v>63</v>
      </c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9"/>
      <c r="BH7" s="398" t="s">
        <v>33</v>
      </c>
      <c r="BI7" s="392"/>
      <c r="BJ7" s="392"/>
      <c r="BK7" s="392"/>
      <c r="BL7" s="392"/>
      <c r="BM7" s="392"/>
      <c r="BN7" s="392"/>
      <c r="BO7" s="392"/>
      <c r="BP7" s="399"/>
      <c r="BQ7" s="415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7"/>
      <c r="CE7" s="398" t="s">
        <v>38</v>
      </c>
      <c r="CF7" s="392"/>
      <c r="CG7" s="392"/>
      <c r="CH7" s="392"/>
      <c r="CI7" s="392"/>
      <c r="CJ7" s="392"/>
      <c r="CK7" s="392"/>
      <c r="CL7" s="392"/>
      <c r="CM7" s="392"/>
      <c r="CN7" s="392"/>
      <c r="CO7" s="399"/>
      <c r="CP7" s="398" t="s">
        <v>1</v>
      </c>
      <c r="CQ7" s="392"/>
      <c r="CR7" s="392"/>
      <c r="CS7" s="392"/>
      <c r="CT7" s="392"/>
      <c r="CU7" s="392"/>
      <c r="CV7" s="392"/>
      <c r="CW7" s="399"/>
      <c r="CX7" s="392" t="s">
        <v>62</v>
      </c>
      <c r="CY7" s="392"/>
      <c r="CZ7" s="392"/>
      <c r="DA7" s="392"/>
      <c r="DB7" s="392"/>
      <c r="DC7" s="392"/>
      <c r="DD7" s="392"/>
      <c r="DE7" s="392"/>
      <c r="DF7" s="392"/>
      <c r="DG7" s="398" t="s">
        <v>38</v>
      </c>
      <c r="DH7" s="392"/>
      <c r="DI7" s="392"/>
      <c r="DJ7" s="392"/>
      <c r="DK7" s="392"/>
      <c r="DL7" s="392"/>
      <c r="DM7" s="392"/>
      <c r="DN7" s="392"/>
      <c r="DO7" s="392"/>
      <c r="DP7" s="392"/>
      <c r="DQ7" s="399"/>
      <c r="DR7" s="398" t="s">
        <v>1</v>
      </c>
      <c r="DS7" s="392"/>
      <c r="DT7" s="392"/>
      <c r="DU7" s="392"/>
      <c r="DV7" s="392"/>
      <c r="DW7" s="392"/>
      <c r="DX7" s="392"/>
      <c r="DY7" s="399"/>
      <c r="DZ7" s="392" t="s">
        <v>62</v>
      </c>
      <c r="EA7" s="392"/>
      <c r="EB7" s="392"/>
      <c r="EC7" s="392"/>
      <c r="ED7" s="392"/>
      <c r="EE7" s="392"/>
      <c r="EF7" s="392"/>
      <c r="EG7" s="392"/>
      <c r="EH7" s="392"/>
      <c r="EI7" s="398" t="s">
        <v>38</v>
      </c>
      <c r="EJ7" s="392"/>
      <c r="EK7" s="392"/>
      <c r="EL7" s="392"/>
      <c r="EM7" s="392"/>
      <c r="EN7" s="392"/>
      <c r="EO7" s="392"/>
      <c r="EP7" s="392"/>
      <c r="EQ7" s="392"/>
      <c r="ER7" s="392"/>
      <c r="ES7" s="399"/>
      <c r="ET7" s="398" t="s">
        <v>1</v>
      </c>
      <c r="EU7" s="392"/>
      <c r="EV7" s="392"/>
      <c r="EW7" s="392"/>
      <c r="EX7" s="392"/>
      <c r="EY7" s="392"/>
      <c r="EZ7" s="392"/>
      <c r="FA7" s="399"/>
      <c r="FB7" s="392" t="s">
        <v>62</v>
      </c>
      <c r="FC7" s="392"/>
      <c r="FD7" s="392"/>
      <c r="FE7" s="392"/>
      <c r="FF7" s="392"/>
      <c r="FG7" s="392"/>
      <c r="FH7" s="392"/>
      <c r="FI7" s="392"/>
      <c r="FJ7" s="392"/>
    </row>
    <row r="8" spans="1:166" s="18" customFormat="1" ht="12" thickBot="1">
      <c r="A8" s="393">
        <v>1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4"/>
      <c r="U8" s="373">
        <v>2</v>
      </c>
      <c r="V8" s="371"/>
      <c r="W8" s="371"/>
      <c r="X8" s="371"/>
      <c r="Y8" s="371"/>
      <c r="Z8" s="371"/>
      <c r="AA8" s="371"/>
      <c r="AB8" s="371"/>
      <c r="AC8" s="372"/>
      <c r="AD8" s="371">
        <v>3</v>
      </c>
      <c r="AE8" s="371"/>
      <c r="AF8" s="371"/>
      <c r="AG8" s="371"/>
      <c r="AH8" s="371"/>
      <c r="AI8" s="371"/>
      <c r="AJ8" s="371"/>
      <c r="AK8" s="371"/>
      <c r="AL8" s="372"/>
      <c r="AM8" s="373">
        <v>4</v>
      </c>
      <c r="AN8" s="371"/>
      <c r="AO8" s="371"/>
      <c r="AP8" s="371"/>
      <c r="AQ8" s="371"/>
      <c r="AR8" s="371"/>
      <c r="AS8" s="371"/>
      <c r="AT8" s="371"/>
      <c r="AU8" s="372"/>
      <c r="AV8" s="373">
        <v>5</v>
      </c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2"/>
      <c r="BH8" s="373">
        <v>6</v>
      </c>
      <c r="BI8" s="371"/>
      <c r="BJ8" s="371"/>
      <c r="BK8" s="371"/>
      <c r="BL8" s="371"/>
      <c r="BM8" s="371"/>
      <c r="BN8" s="371"/>
      <c r="BO8" s="371"/>
      <c r="BP8" s="372"/>
      <c r="BQ8" s="395">
        <v>7</v>
      </c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7"/>
      <c r="CE8" s="395">
        <v>8</v>
      </c>
      <c r="CF8" s="396"/>
      <c r="CG8" s="396"/>
      <c r="CH8" s="396"/>
      <c r="CI8" s="396"/>
      <c r="CJ8" s="396"/>
      <c r="CK8" s="396"/>
      <c r="CL8" s="396"/>
      <c r="CM8" s="396"/>
      <c r="CN8" s="396"/>
      <c r="CO8" s="397"/>
      <c r="CP8" s="373">
        <v>9</v>
      </c>
      <c r="CQ8" s="371"/>
      <c r="CR8" s="371"/>
      <c r="CS8" s="371"/>
      <c r="CT8" s="371"/>
      <c r="CU8" s="371"/>
      <c r="CV8" s="371"/>
      <c r="CW8" s="372"/>
      <c r="CX8" s="371">
        <v>10</v>
      </c>
      <c r="CY8" s="371"/>
      <c r="CZ8" s="371"/>
      <c r="DA8" s="371"/>
      <c r="DB8" s="371"/>
      <c r="DC8" s="371"/>
      <c r="DD8" s="371"/>
      <c r="DE8" s="371"/>
      <c r="DF8" s="371"/>
      <c r="DG8" s="395">
        <v>11</v>
      </c>
      <c r="DH8" s="396"/>
      <c r="DI8" s="396"/>
      <c r="DJ8" s="396"/>
      <c r="DK8" s="396"/>
      <c r="DL8" s="396"/>
      <c r="DM8" s="396"/>
      <c r="DN8" s="396"/>
      <c r="DO8" s="396"/>
      <c r="DP8" s="396"/>
      <c r="DQ8" s="397"/>
      <c r="DR8" s="373">
        <v>12</v>
      </c>
      <c r="DS8" s="371"/>
      <c r="DT8" s="371"/>
      <c r="DU8" s="371"/>
      <c r="DV8" s="371"/>
      <c r="DW8" s="371"/>
      <c r="DX8" s="371"/>
      <c r="DY8" s="372"/>
      <c r="DZ8" s="371">
        <v>13</v>
      </c>
      <c r="EA8" s="371"/>
      <c r="EB8" s="371"/>
      <c r="EC8" s="371"/>
      <c r="ED8" s="371"/>
      <c r="EE8" s="371"/>
      <c r="EF8" s="371"/>
      <c r="EG8" s="371"/>
      <c r="EH8" s="371"/>
      <c r="EI8" s="395">
        <v>14</v>
      </c>
      <c r="EJ8" s="396"/>
      <c r="EK8" s="396"/>
      <c r="EL8" s="396"/>
      <c r="EM8" s="396"/>
      <c r="EN8" s="396"/>
      <c r="EO8" s="396"/>
      <c r="EP8" s="396"/>
      <c r="EQ8" s="396"/>
      <c r="ER8" s="396"/>
      <c r="ES8" s="397"/>
      <c r="ET8" s="373">
        <v>15</v>
      </c>
      <c r="EU8" s="371"/>
      <c r="EV8" s="371"/>
      <c r="EW8" s="371"/>
      <c r="EX8" s="371"/>
      <c r="EY8" s="371"/>
      <c r="EZ8" s="371"/>
      <c r="FA8" s="372"/>
      <c r="FB8" s="371">
        <v>16</v>
      </c>
      <c r="FC8" s="371"/>
      <c r="FD8" s="371"/>
      <c r="FE8" s="371"/>
      <c r="FF8" s="371"/>
      <c r="FG8" s="371"/>
      <c r="FH8" s="371"/>
      <c r="FI8" s="371"/>
      <c r="FJ8" s="371"/>
    </row>
    <row r="9" spans="1:166" s="19" customFormat="1" ht="12.75" customHeight="1" thickBot="1">
      <c r="A9" s="356" t="s">
        <v>95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358"/>
      <c r="V9" s="353"/>
      <c r="W9" s="353"/>
      <c r="X9" s="353"/>
      <c r="Y9" s="353"/>
      <c r="Z9" s="353"/>
      <c r="AA9" s="353"/>
      <c r="AB9" s="353"/>
      <c r="AC9" s="353"/>
      <c r="AD9" s="352" t="s">
        <v>77</v>
      </c>
      <c r="AE9" s="353"/>
      <c r="AF9" s="353"/>
      <c r="AG9" s="353"/>
      <c r="AH9" s="353"/>
      <c r="AI9" s="353"/>
      <c r="AJ9" s="353"/>
      <c r="AK9" s="353"/>
      <c r="AL9" s="355"/>
      <c r="AM9" s="352" t="s">
        <v>78</v>
      </c>
      <c r="AN9" s="353"/>
      <c r="AO9" s="353"/>
      <c r="AP9" s="353"/>
      <c r="AQ9" s="353"/>
      <c r="AR9" s="353"/>
      <c r="AS9" s="353"/>
      <c r="AT9" s="353"/>
      <c r="AU9" s="355"/>
      <c r="AV9" s="352" t="s">
        <v>79</v>
      </c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5"/>
      <c r="BH9" s="352" t="s">
        <v>80</v>
      </c>
      <c r="BI9" s="353"/>
      <c r="BJ9" s="353"/>
      <c r="BK9" s="353"/>
      <c r="BL9" s="353"/>
      <c r="BM9" s="353"/>
      <c r="BN9" s="353"/>
      <c r="BO9" s="353"/>
      <c r="BP9" s="355"/>
      <c r="BQ9" s="352" t="s">
        <v>81</v>
      </c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5"/>
      <c r="CE9" s="359">
        <v>16385930</v>
      </c>
      <c r="CF9" s="360"/>
      <c r="CG9" s="360"/>
      <c r="CH9" s="360"/>
      <c r="CI9" s="360"/>
      <c r="CJ9" s="360"/>
      <c r="CK9" s="360"/>
      <c r="CL9" s="360"/>
      <c r="CM9" s="360"/>
      <c r="CN9" s="360"/>
      <c r="CO9" s="361"/>
      <c r="CP9" s="348"/>
      <c r="CQ9" s="346"/>
      <c r="CR9" s="346"/>
      <c r="CS9" s="346"/>
      <c r="CT9" s="346"/>
      <c r="CU9" s="346"/>
      <c r="CV9" s="346"/>
      <c r="CW9" s="347"/>
      <c r="CX9" s="346"/>
      <c r="CY9" s="346"/>
      <c r="CZ9" s="346"/>
      <c r="DA9" s="346"/>
      <c r="DB9" s="346"/>
      <c r="DC9" s="346"/>
      <c r="DD9" s="346"/>
      <c r="DE9" s="346"/>
      <c r="DF9" s="347"/>
      <c r="DG9" s="348">
        <f aca="true" t="shared" si="0" ref="DG9:DG27">CE9</f>
        <v>16385930</v>
      </c>
      <c r="DH9" s="346"/>
      <c r="DI9" s="346"/>
      <c r="DJ9" s="346"/>
      <c r="DK9" s="346"/>
      <c r="DL9" s="346"/>
      <c r="DM9" s="346"/>
      <c r="DN9" s="346"/>
      <c r="DO9" s="346"/>
      <c r="DP9" s="346"/>
      <c r="DQ9" s="347"/>
      <c r="DR9" s="348"/>
      <c r="DS9" s="346"/>
      <c r="DT9" s="346"/>
      <c r="DU9" s="346"/>
      <c r="DV9" s="346"/>
      <c r="DW9" s="346"/>
      <c r="DX9" s="346"/>
      <c r="DY9" s="347"/>
      <c r="DZ9" s="346"/>
      <c r="EA9" s="346"/>
      <c r="EB9" s="346"/>
      <c r="EC9" s="346"/>
      <c r="ED9" s="346"/>
      <c r="EE9" s="346"/>
      <c r="EF9" s="346"/>
      <c r="EG9" s="346"/>
      <c r="EH9" s="347"/>
      <c r="EI9" s="348">
        <f>DG9</f>
        <v>16385930</v>
      </c>
      <c r="EJ9" s="346"/>
      <c r="EK9" s="346"/>
      <c r="EL9" s="346"/>
      <c r="EM9" s="346"/>
      <c r="EN9" s="346"/>
      <c r="EO9" s="346"/>
      <c r="EP9" s="346"/>
      <c r="EQ9" s="346"/>
      <c r="ER9" s="346"/>
      <c r="ES9" s="347"/>
      <c r="ET9" s="349"/>
      <c r="EU9" s="350"/>
      <c r="EV9" s="350"/>
      <c r="EW9" s="350"/>
      <c r="EX9" s="350"/>
      <c r="EY9" s="350"/>
      <c r="EZ9" s="350"/>
      <c r="FA9" s="351"/>
      <c r="FB9" s="352"/>
      <c r="FC9" s="353"/>
      <c r="FD9" s="353"/>
      <c r="FE9" s="353"/>
      <c r="FF9" s="353"/>
      <c r="FG9" s="353"/>
      <c r="FH9" s="353"/>
      <c r="FI9" s="353"/>
      <c r="FJ9" s="354"/>
    </row>
    <row r="10" spans="1:166" s="19" customFormat="1" ht="46.5" customHeight="1" thickBot="1">
      <c r="A10" s="356" t="s">
        <v>232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7"/>
      <c r="U10" s="358"/>
      <c r="V10" s="353"/>
      <c r="W10" s="353"/>
      <c r="X10" s="353"/>
      <c r="Y10" s="353"/>
      <c r="Z10" s="353"/>
      <c r="AA10" s="353"/>
      <c r="AB10" s="353"/>
      <c r="AC10" s="353"/>
      <c r="AD10" s="352" t="s">
        <v>77</v>
      </c>
      <c r="AE10" s="353"/>
      <c r="AF10" s="353"/>
      <c r="AG10" s="353"/>
      <c r="AH10" s="353"/>
      <c r="AI10" s="353"/>
      <c r="AJ10" s="353"/>
      <c r="AK10" s="353"/>
      <c r="AL10" s="355"/>
      <c r="AM10" s="352" t="s">
        <v>78</v>
      </c>
      <c r="AN10" s="353"/>
      <c r="AO10" s="353"/>
      <c r="AP10" s="353"/>
      <c r="AQ10" s="353"/>
      <c r="AR10" s="353"/>
      <c r="AS10" s="353"/>
      <c r="AT10" s="353"/>
      <c r="AU10" s="355"/>
      <c r="AV10" s="352" t="s">
        <v>79</v>
      </c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5"/>
      <c r="BH10" s="352" t="s">
        <v>80</v>
      </c>
      <c r="BI10" s="353"/>
      <c r="BJ10" s="353"/>
      <c r="BK10" s="353"/>
      <c r="BL10" s="353"/>
      <c r="BM10" s="353"/>
      <c r="BN10" s="353"/>
      <c r="BO10" s="353"/>
      <c r="BP10" s="355"/>
      <c r="BQ10" s="352" t="s">
        <v>217</v>
      </c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5"/>
      <c r="CE10" s="359">
        <v>60000</v>
      </c>
      <c r="CF10" s="360"/>
      <c r="CG10" s="360"/>
      <c r="CH10" s="360"/>
      <c r="CI10" s="360"/>
      <c r="CJ10" s="360"/>
      <c r="CK10" s="360"/>
      <c r="CL10" s="360"/>
      <c r="CM10" s="360"/>
      <c r="CN10" s="360"/>
      <c r="CO10" s="361"/>
      <c r="CP10" s="348"/>
      <c r="CQ10" s="346"/>
      <c r="CR10" s="346"/>
      <c r="CS10" s="346"/>
      <c r="CT10" s="346"/>
      <c r="CU10" s="346"/>
      <c r="CV10" s="346"/>
      <c r="CW10" s="347"/>
      <c r="CX10" s="346"/>
      <c r="CY10" s="346"/>
      <c r="CZ10" s="346"/>
      <c r="DA10" s="346"/>
      <c r="DB10" s="346"/>
      <c r="DC10" s="346"/>
      <c r="DD10" s="346"/>
      <c r="DE10" s="346"/>
      <c r="DF10" s="347"/>
      <c r="DG10" s="348">
        <f>CE10</f>
        <v>60000</v>
      </c>
      <c r="DH10" s="346"/>
      <c r="DI10" s="346"/>
      <c r="DJ10" s="346"/>
      <c r="DK10" s="346"/>
      <c r="DL10" s="346"/>
      <c r="DM10" s="346"/>
      <c r="DN10" s="346"/>
      <c r="DO10" s="346"/>
      <c r="DP10" s="346"/>
      <c r="DQ10" s="347"/>
      <c r="DR10" s="348"/>
      <c r="DS10" s="346"/>
      <c r="DT10" s="346"/>
      <c r="DU10" s="346"/>
      <c r="DV10" s="346"/>
      <c r="DW10" s="346"/>
      <c r="DX10" s="346"/>
      <c r="DY10" s="347"/>
      <c r="DZ10" s="346"/>
      <c r="EA10" s="346"/>
      <c r="EB10" s="346"/>
      <c r="EC10" s="346"/>
      <c r="ED10" s="346"/>
      <c r="EE10" s="346"/>
      <c r="EF10" s="346"/>
      <c r="EG10" s="346"/>
      <c r="EH10" s="347"/>
      <c r="EI10" s="348">
        <f>DG10</f>
        <v>60000</v>
      </c>
      <c r="EJ10" s="346"/>
      <c r="EK10" s="346"/>
      <c r="EL10" s="346"/>
      <c r="EM10" s="346"/>
      <c r="EN10" s="346"/>
      <c r="EO10" s="346"/>
      <c r="EP10" s="346"/>
      <c r="EQ10" s="346"/>
      <c r="ER10" s="346"/>
      <c r="ES10" s="347"/>
      <c r="ET10" s="349"/>
      <c r="EU10" s="350"/>
      <c r="EV10" s="350"/>
      <c r="EW10" s="350"/>
      <c r="EX10" s="350"/>
      <c r="EY10" s="350"/>
      <c r="EZ10" s="350"/>
      <c r="FA10" s="351"/>
      <c r="FB10" s="352"/>
      <c r="FC10" s="353"/>
      <c r="FD10" s="353"/>
      <c r="FE10" s="353"/>
      <c r="FF10" s="353"/>
      <c r="FG10" s="353"/>
      <c r="FH10" s="353"/>
      <c r="FI10" s="353"/>
      <c r="FJ10" s="354"/>
    </row>
    <row r="11" spans="1:166" s="19" customFormat="1" ht="79.5" customHeight="1" thickBot="1">
      <c r="A11" s="356" t="s">
        <v>96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7"/>
      <c r="U11" s="358"/>
      <c r="V11" s="353"/>
      <c r="W11" s="353"/>
      <c r="X11" s="353"/>
      <c r="Y11" s="353"/>
      <c r="Z11" s="353"/>
      <c r="AA11" s="353"/>
      <c r="AB11" s="353"/>
      <c r="AC11" s="353"/>
      <c r="AD11" s="352" t="s">
        <v>77</v>
      </c>
      <c r="AE11" s="353"/>
      <c r="AF11" s="353"/>
      <c r="AG11" s="353"/>
      <c r="AH11" s="353"/>
      <c r="AI11" s="353"/>
      <c r="AJ11" s="353"/>
      <c r="AK11" s="353"/>
      <c r="AL11" s="355"/>
      <c r="AM11" s="352" t="s">
        <v>78</v>
      </c>
      <c r="AN11" s="353"/>
      <c r="AO11" s="353"/>
      <c r="AP11" s="353"/>
      <c r="AQ11" s="353"/>
      <c r="AR11" s="353"/>
      <c r="AS11" s="353"/>
      <c r="AT11" s="353"/>
      <c r="AU11" s="355"/>
      <c r="AV11" s="352" t="s">
        <v>79</v>
      </c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5"/>
      <c r="BH11" s="352" t="s">
        <v>84</v>
      </c>
      <c r="BI11" s="353"/>
      <c r="BJ11" s="353"/>
      <c r="BK11" s="353"/>
      <c r="BL11" s="353"/>
      <c r="BM11" s="353"/>
      <c r="BN11" s="353"/>
      <c r="BO11" s="353"/>
      <c r="BP11" s="355"/>
      <c r="BQ11" s="352" t="s">
        <v>82</v>
      </c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5"/>
      <c r="CE11" s="359">
        <v>10500</v>
      </c>
      <c r="CF11" s="360"/>
      <c r="CG11" s="360"/>
      <c r="CH11" s="360"/>
      <c r="CI11" s="360"/>
      <c r="CJ11" s="360"/>
      <c r="CK11" s="360"/>
      <c r="CL11" s="360"/>
      <c r="CM11" s="360"/>
      <c r="CN11" s="360"/>
      <c r="CO11" s="361"/>
      <c r="CP11" s="348"/>
      <c r="CQ11" s="346"/>
      <c r="CR11" s="346"/>
      <c r="CS11" s="346"/>
      <c r="CT11" s="346"/>
      <c r="CU11" s="346"/>
      <c r="CV11" s="346"/>
      <c r="CW11" s="347"/>
      <c r="CX11" s="346"/>
      <c r="CY11" s="346"/>
      <c r="CZ11" s="346"/>
      <c r="DA11" s="346"/>
      <c r="DB11" s="346"/>
      <c r="DC11" s="346"/>
      <c r="DD11" s="346"/>
      <c r="DE11" s="346"/>
      <c r="DF11" s="347"/>
      <c r="DG11" s="348">
        <f t="shared" si="0"/>
        <v>10500</v>
      </c>
      <c r="DH11" s="346"/>
      <c r="DI11" s="346"/>
      <c r="DJ11" s="346"/>
      <c r="DK11" s="346"/>
      <c r="DL11" s="346"/>
      <c r="DM11" s="346"/>
      <c r="DN11" s="346"/>
      <c r="DO11" s="346"/>
      <c r="DP11" s="346"/>
      <c r="DQ11" s="347"/>
      <c r="DR11" s="348"/>
      <c r="DS11" s="346"/>
      <c r="DT11" s="346"/>
      <c r="DU11" s="346"/>
      <c r="DV11" s="346"/>
      <c r="DW11" s="346"/>
      <c r="DX11" s="346"/>
      <c r="DY11" s="347"/>
      <c r="DZ11" s="346"/>
      <c r="EA11" s="346"/>
      <c r="EB11" s="346"/>
      <c r="EC11" s="346"/>
      <c r="ED11" s="346"/>
      <c r="EE11" s="346"/>
      <c r="EF11" s="346"/>
      <c r="EG11" s="346"/>
      <c r="EH11" s="347"/>
      <c r="EI11" s="348">
        <f aca="true" t="shared" si="1" ref="EI11:EI27">DG11</f>
        <v>10500</v>
      </c>
      <c r="EJ11" s="346"/>
      <c r="EK11" s="346"/>
      <c r="EL11" s="346"/>
      <c r="EM11" s="346"/>
      <c r="EN11" s="346"/>
      <c r="EO11" s="346"/>
      <c r="EP11" s="346"/>
      <c r="EQ11" s="346"/>
      <c r="ER11" s="346"/>
      <c r="ES11" s="347"/>
      <c r="ET11" s="349"/>
      <c r="EU11" s="350"/>
      <c r="EV11" s="350"/>
      <c r="EW11" s="350"/>
      <c r="EX11" s="350"/>
      <c r="EY11" s="350"/>
      <c r="EZ11" s="350"/>
      <c r="FA11" s="351"/>
      <c r="FB11" s="352"/>
      <c r="FC11" s="353"/>
      <c r="FD11" s="353"/>
      <c r="FE11" s="353"/>
      <c r="FF11" s="353"/>
      <c r="FG11" s="353"/>
      <c r="FH11" s="353"/>
      <c r="FI11" s="353"/>
      <c r="FJ11" s="354"/>
    </row>
    <row r="12" spans="1:166" s="19" customFormat="1" ht="79.5" customHeight="1" thickBot="1">
      <c r="A12" s="356" t="s">
        <v>223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7"/>
      <c r="U12" s="358"/>
      <c r="V12" s="353"/>
      <c r="W12" s="353"/>
      <c r="X12" s="353"/>
      <c r="Y12" s="353"/>
      <c r="Z12" s="353"/>
      <c r="AA12" s="353"/>
      <c r="AB12" s="353"/>
      <c r="AC12" s="353"/>
      <c r="AD12" s="352" t="s">
        <v>77</v>
      </c>
      <c r="AE12" s="353"/>
      <c r="AF12" s="353"/>
      <c r="AG12" s="353"/>
      <c r="AH12" s="353"/>
      <c r="AI12" s="353"/>
      <c r="AJ12" s="353"/>
      <c r="AK12" s="353"/>
      <c r="AL12" s="355"/>
      <c r="AM12" s="352" t="s">
        <v>78</v>
      </c>
      <c r="AN12" s="353"/>
      <c r="AO12" s="353"/>
      <c r="AP12" s="353"/>
      <c r="AQ12" s="353"/>
      <c r="AR12" s="353"/>
      <c r="AS12" s="353"/>
      <c r="AT12" s="353"/>
      <c r="AU12" s="355"/>
      <c r="AV12" s="352" t="s">
        <v>79</v>
      </c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5"/>
      <c r="BH12" s="352" t="s">
        <v>84</v>
      </c>
      <c r="BI12" s="353"/>
      <c r="BJ12" s="353"/>
      <c r="BK12" s="353"/>
      <c r="BL12" s="353"/>
      <c r="BM12" s="353"/>
      <c r="BN12" s="353"/>
      <c r="BO12" s="353"/>
      <c r="BP12" s="355"/>
      <c r="BQ12" s="352" t="s">
        <v>218</v>
      </c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5"/>
      <c r="CE12" s="348">
        <v>552100</v>
      </c>
      <c r="CF12" s="346"/>
      <c r="CG12" s="346"/>
      <c r="CH12" s="346"/>
      <c r="CI12" s="346"/>
      <c r="CJ12" s="346"/>
      <c r="CK12" s="346"/>
      <c r="CL12" s="346"/>
      <c r="CM12" s="346"/>
      <c r="CN12" s="346"/>
      <c r="CO12" s="347"/>
      <c r="CP12" s="348"/>
      <c r="CQ12" s="346"/>
      <c r="CR12" s="346"/>
      <c r="CS12" s="346"/>
      <c r="CT12" s="346"/>
      <c r="CU12" s="346"/>
      <c r="CV12" s="346"/>
      <c r="CW12" s="347"/>
      <c r="CX12" s="346"/>
      <c r="CY12" s="346"/>
      <c r="CZ12" s="346"/>
      <c r="DA12" s="346"/>
      <c r="DB12" s="346"/>
      <c r="DC12" s="346"/>
      <c r="DD12" s="346"/>
      <c r="DE12" s="346"/>
      <c r="DF12" s="347"/>
      <c r="DG12" s="348">
        <f>CE12</f>
        <v>552100</v>
      </c>
      <c r="DH12" s="346"/>
      <c r="DI12" s="346"/>
      <c r="DJ12" s="346"/>
      <c r="DK12" s="346"/>
      <c r="DL12" s="346"/>
      <c r="DM12" s="346"/>
      <c r="DN12" s="346"/>
      <c r="DO12" s="346"/>
      <c r="DP12" s="346"/>
      <c r="DQ12" s="347"/>
      <c r="DR12" s="348"/>
      <c r="DS12" s="346"/>
      <c r="DT12" s="346"/>
      <c r="DU12" s="346"/>
      <c r="DV12" s="346"/>
      <c r="DW12" s="346"/>
      <c r="DX12" s="346"/>
      <c r="DY12" s="347"/>
      <c r="DZ12" s="346"/>
      <c r="EA12" s="346"/>
      <c r="EB12" s="346"/>
      <c r="EC12" s="346"/>
      <c r="ED12" s="346"/>
      <c r="EE12" s="346"/>
      <c r="EF12" s="346"/>
      <c r="EG12" s="346"/>
      <c r="EH12" s="347"/>
      <c r="EI12" s="348">
        <f>DG12</f>
        <v>552100</v>
      </c>
      <c r="EJ12" s="346"/>
      <c r="EK12" s="346"/>
      <c r="EL12" s="346"/>
      <c r="EM12" s="346"/>
      <c r="EN12" s="346"/>
      <c r="EO12" s="346"/>
      <c r="EP12" s="346"/>
      <c r="EQ12" s="346"/>
      <c r="ER12" s="346"/>
      <c r="ES12" s="347"/>
      <c r="ET12" s="349"/>
      <c r="EU12" s="350"/>
      <c r="EV12" s="350"/>
      <c r="EW12" s="350"/>
      <c r="EX12" s="350"/>
      <c r="EY12" s="350"/>
      <c r="EZ12" s="350"/>
      <c r="FA12" s="351"/>
      <c r="FB12" s="352"/>
      <c r="FC12" s="353"/>
      <c r="FD12" s="353"/>
      <c r="FE12" s="353"/>
      <c r="FF12" s="353"/>
      <c r="FG12" s="353"/>
      <c r="FH12" s="353"/>
      <c r="FI12" s="353"/>
      <c r="FJ12" s="354"/>
    </row>
    <row r="13" spans="1:166" s="19" customFormat="1" ht="79.5" customHeight="1" thickBot="1">
      <c r="A13" s="356" t="s">
        <v>224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7"/>
      <c r="U13" s="358"/>
      <c r="V13" s="353"/>
      <c r="W13" s="353"/>
      <c r="X13" s="353"/>
      <c r="Y13" s="353"/>
      <c r="Z13" s="353"/>
      <c r="AA13" s="353"/>
      <c r="AB13" s="353"/>
      <c r="AC13" s="353"/>
      <c r="AD13" s="352" t="s">
        <v>77</v>
      </c>
      <c r="AE13" s="353"/>
      <c r="AF13" s="353"/>
      <c r="AG13" s="353"/>
      <c r="AH13" s="353"/>
      <c r="AI13" s="353"/>
      <c r="AJ13" s="353"/>
      <c r="AK13" s="353"/>
      <c r="AL13" s="355"/>
      <c r="AM13" s="352" t="s">
        <v>78</v>
      </c>
      <c r="AN13" s="353"/>
      <c r="AO13" s="353"/>
      <c r="AP13" s="353"/>
      <c r="AQ13" s="353"/>
      <c r="AR13" s="353"/>
      <c r="AS13" s="353"/>
      <c r="AT13" s="353"/>
      <c r="AU13" s="355"/>
      <c r="AV13" s="352" t="s">
        <v>79</v>
      </c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5"/>
      <c r="BH13" s="352" t="s">
        <v>84</v>
      </c>
      <c r="BI13" s="353"/>
      <c r="BJ13" s="353"/>
      <c r="BK13" s="353"/>
      <c r="BL13" s="353"/>
      <c r="BM13" s="353"/>
      <c r="BN13" s="353"/>
      <c r="BO13" s="353"/>
      <c r="BP13" s="355"/>
      <c r="BQ13" s="352" t="s">
        <v>91</v>
      </c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5"/>
      <c r="CE13" s="348">
        <f>'112 '!H19+'112 '!G26</f>
        <v>94999.9998</v>
      </c>
      <c r="CF13" s="346"/>
      <c r="CG13" s="346"/>
      <c r="CH13" s="346"/>
      <c r="CI13" s="346"/>
      <c r="CJ13" s="346"/>
      <c r="CK13" s="346"/>
      <c r="CL13" s="346"/>
      <c r="CM13" s="346"/>
      <c r="CN13" s="346"/>
      <c r="CO13" s="347"/>
      <c r="CP13" s="348"/>
      <c r="CQ13" s="346"/>
      <c r="CR13" s="346"/>
      <c r="CS13" s="346"/>
      <c r="CT13" s="346"/>
      <c r="CU13" s="346"/>
      <c r="CV13" s="346"/>
      <c r="CW13" s="347"/>
      <c r="CX13" s="346"/>
      <c r="CY13" s="346"/>
      <c r="CZ13" s="346"/>
      <c r="DA13" s="346"/>
      <c r="DB13" s="346"/>
      <c r="DC13" s="346"/>
      <c r="DD13" s="346"/>
      <c r="DE13" s="346"/>
      <c r="DF13" s="347"/>
      <c r="DG13" s="348">
        <f>CE13</f>
        <v>94999.9998</v>
      </c>
      <c r="DH13" s="346"/>
      <c r="DI13" s="346"/>
      <c r="DJ13" s="346"/>
      <c r="DK13" s="346"/>
      <c r="DL13" s="346"/>
      <c r="DM13" s="346"/>
      <c r="DN13" s="346"/>
      <c r="DO13" s="346"/>
      <c r="DP13" s="346"/>
      <c r="DQ13" s="347"/>
      <c r="DR13" s="348"/>
      <c r="DS13" s="346"/>
      <c r="DT13" s="346"/>
      <c r="DU13" s="346"/>
      <c r="DV13" s="346"/>
      <c r="DW13" s="346"/>
      <c r="DX13" s="346"/>
      <c r="DY13" s="347"/>
      <c r="DZ13" s="346"/>
      <c r="EA13" s="346"/>
      <c r="EB13" s="346"/>
      <c r="EC13" s="346"/>
      <c r="ED13" s="346"/>
      <c r="EE13" s="346"/>
      <c r="EF13" s="346"/>
      <c r="EG13" s="346"/>
      <c r="EH13" s="347"/>
      <c r="EI13" s="348">
        <f>DG13</f>
        <v>94999.9998</v>
      </c>
      <c r="EJ13" s="346"/>
      <c r="EK13" s="346"/>
      <c r="EL13" s="346"/>
      <c r="EM13" s="346"/>
      <c r="EN13" s="346"/>
      <c r="EO13" s="346"/>
      <c r="EP13" s="346"/>
      <c r="EQ13" s="346"/>
      <c r="ER13" s="346"/>
      <c r="ES13" s="347"/>
      <c r="ET13" s="349"/>
      <c r="EU13" s="350"/>
      <c r="EV13" s="350"/>
      <c r="EW13" s="350"/>
      <c r="EX13" s="350"/>
      <c r="EY13" s="350"/>
      <c r="EZ13" s="350"/>
      <c r="FA13" s="351"/>
      <c r="FB13" s="352"/>
      <c r="FC13" s="353"/>
      <c r="FD13" s="353"/>
      <c r="FE13" s="353"/>
      <c r="FF13" s="353"/>
      <c r="FG13" s="353"/>
      <c r="FH13" s="353"/>
      <c r="FI13" s="353"/>
      <c r="FJ13" s="354"/>
    </row>
    <row r="14" spans="1:166" s="19" customFormat="1" ht="58.5" customHeight="1" thickBot="1">
      <c r="A14" s="356" t="s">
        <v>97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7"/>
      <c r="U14" s="358"/>
      <c r="V14" s="353"/>
      <c r="W14" s="353"/>
      <c r="X14" s="353"/>
      <c r="Y14" s="353"/>
      <c r="Z14" s="353"/>
      <c r="AA14" s="353"/>
      <c r="AB14" s="353"/>
      <c r="AC14" s="353"/>
      <c r="AD14" s="352" t="s">
        <v>77</v>
      </c>
      <c r="AE14" s="353"/>
      <c r="AF14" s="353"/>
      <c r="AG14" s="353"/>
      <c r="AH14" s="353"/>
      <c r="AI14" s="353"/>
      <c r="AJ14" s="353"/>
      <c r="AK14" s="353"/>
      <c r="AL14" s="355"/>
      <c r="AM14" s="352" t="s">
        <v>78</v>
      </c>
      <c r="AN14" s="353"/>
      <c r="AO14" s="353"/>
      <c r="AP14" s="353"/>
      <c r="AQ14" s="353"/>
      <c r="AR14" s="353"/>
      <c r="AS14" s="353"/>
      <c r="AT14" s="353"/>
      <c r="AU14" s="355"/>
      <c r="AV14" s="352" t="s">
        <v>79</v>
      </c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5"/>
      <c r="BH14" s="352" t="s">
        <v>85</v>
      </c>
      <c r="BI14" s="353"/>
      <c r="BJ14" s="353"/>
      <c r="BK14" s="353"/>
      <c r="BL14" s="353"/>
      <c r="BM14" s="353"/>
      <c r="BN14" s="353"/>
      <c r="BO14" s="353"/>
      <c r="BP14" s="355"/>
      <c r="BQ14" s="352" t="s">
        <v>83</v>
      </c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5"/>
      <c r="CE14" s="359">
        <f>'111-119'!G49</f>
        <v>4966500</v>
      </c>
      <c r="CF14" s="360"/>
      <c r="CG14" s="360"/>
      <c r="CH14" s="360"/>
      <c r="CI14" s="360"/>
      <c r="CJ14" s="360"/>
      <c r="CK14" s="360"/>
      <c r="CL14" s="360"/>
      <c r="CM14" s="360"/>
      <c r="CN14" s="360"/>
      <c r="CO14" s="361"/>
      <c r="CP14" s="348"/>
      <c r="CQ14" s="346"/>
      <c r="CR14" s="346"/>
      <c r="CS14" s="346"/>
      <c r="CT14" s="346"/>
      <c r="CU14" s="346"/>
      <c r="CV14" s="346"/>
      <c r="CW14" s="347"/>
      <c r="CX14" s="346"/>
      <c r="CY14" s="346"/>
      <c r="CZ14" s="346"/>
      <c r="DA14" s="346"/>
      <c r="DB14" s="346"/>
      <c r="DC14" s="346"/>
      <c r="DD14" s="346"/>
      <c r="DE14" s="346"/>
      <c r="DF14" s="347"/>
      <c r="DG14" s="348">
        <f t="shared" si="0"/>
        <v>4966500</v>
      </c>
      <c r="DH14" s="346"/>
      <c r="DI14" s="346"/>
      <c r="DJ14" s="346"/>
      <c r="DK14" s="346"/>
      <c r="DL14" s="346"/>
      <c r="DM14" s="346"/>
      <c r="DN14" s="346"/>
      <c r="DO14" s="346"/>
      <c r="DP14" s="346"/>
      <c r="DQ14" s="347"/>
      <c r="DR14" s="348"/>
      <c r="DS14" s="346"/>
      <c r="DT14" s="346"/>
      <c r="DU14" s="346"/>
      <c r="DV14" s="346"/>
      <c r="DW14" s="346"/>
      <c r="DX14" s="346"/>
      <c r="DY14" s="347"/>
      <c r="DZ14" s="346"/>
      <c r="EA14" s="346"/>
      <c r="EB14" s="346"/>
      <c r="EC14" s="346"/>
      <c r="ED14" s="346"/>
      <c r="EE14" s="346"/>
      <c r="EF14" s="346"/>
      <c r="EG14" s="346"/>
      <c r="EH14" s="347"/>
      <c r="EI14" s="348">
        <f t="shared" si="1"/>
        <v>4966500</v>
      </c>
      <c r="EJ14" s="346"/>
      <c r="EK14" s="346"/>
      <c r="EL14" s="346"/>
      <c r="EM14" s="346"/>
      <c r="EN14" s="346"/>
      <c r="EO14" s="346"/>
      <c r="EP14" s="346"/>
      <c r="EQ14" s="346"/>
      <c r="ER14" s="346"/>
      <c r="ES14" s="347"/>
      <c r="ET14" s="349"/>
      <c r="EU14" s="350"/>
      <c r="EV14" s="350"/>
      <c r="EW14" s="350"/>
      <c r="EX14" s="350"/>
      <c r="EY14" s="350"/>
      <c r="EZ14" s="350"/>
      <c r="FA14" s="351"/>
      <c r="FB14" s="352"/>
      <c r="FC14" s="353"/>
      <c r="FD14" s="353"/>
      <c r="FE14" s="353"/>
      <c r="FF14" s="353"/>
      <c r="FG14" s="353"/>
      <c r="FH14" s="353"/>
      <c r="FI14" s="353"/>
      <c r="FJ14" s="354"/>
    </row>
    <row r="15" spans="1:166" s="19" customFormat="1" ht="39" customHeight="1" thickBot="1">
      <c r="A15" s="356" t="s">
        <v>98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/>
      <c r="U15" s="358"/>
      <c r="V15" s="353"/>
      <c r="W15" s="353"/>
      <c r="X15" s="353"/>
      <c r="Y15" s="353"/>
      <c r="Z15" s="353"/>
      <c r="AA15" s="353"/>
      <c r="AB15" s="353"/>
      <c r="AC15" s="353"/>
      <c r="AD15" s="352" t="s">
        <v>77</v>
      </c>
      <c r="AE15" s="353"/>
      <c r="AF15" s="353"/>
      <c r="AG15" s="353"/>
      <c r="AH15" s="353"/>
      <c r="AI15" s="353"/>
      <c r="AJ15" s="353"/>
      <c r="AK15" s="353"/>
      <c r="AL15" s="355"/>
      <c r="AM15" s="352" t="s">
        <v>78</v>
      </c>
      <c r="AN15" s="353"/>
      <c r="AO15" s="353"/>
      <c r="AP15" s="353"/>
      <c r="AQ15" s="353"/>
      <c r="AR15" s="353"/>
      <c r="AS15" s="353"/>
      <c r="AT15" s="353"/>
      <c r="AU15" s="355"/>
      <c r="AV15" s="352" t="s">
        <v>79</v>
      </c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5"/>
      <c r="BH15" s="352" t="s">
        <v>86</v>
      </c>
      <c r="BI15" s="353"/>
      <c r="BJ15" s="353"/>
      <c r="BK15" s="353"/>
      <c r="BL15" s="353"/>
      <c r="BM15" s="353"/>
      <c r="BN15" s="353"/>
      <c r="BO15" s="353"/>
      <c r="BP15" s="355"/>
      <c r="BQ15" s="352" t="s">
        <v>87</v>
      </c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5"/>
      <c r="CE15" s="348">
        <f>'244'!F11</f>
        <v>177428.64</v>
      </c>
      <c r="CF15" s="346"/>
      <c r="CG15" s="346"/>
      <c r="CH15" s="346"/>
      <c r="CI15" s="346"/>
      <c r="CJ15" s="346"/>
      <c r="CK15" s="346"/>
      <c r="CL15" s="346"/>
      <c r="CM15" s="346"/>
      <c r="CN15" s="346"/>
      <c r="CO15" s="347"/>
      <c r="CP15" s="348"/>
      <c r="CQ15" s="346"/>
      <c r="CR15" s="346"/>
      <c r="CS15" s="346"/>
      <c r="CT15" s="346"/>
      <c r="CU15" s="346"/>
      <c r="CV15" s="346"/>
      <c r="CW15" s="347"/>
      <c r="CX15" s="346"/>
      <c r="CY15" s="346"/>
      <c r="CZ15" s="346"/>
      <c r="DA15" s="346"/>
      <c r="DB15" s="346"/>
      <c r="DC15" s="346"/>
      <c r="DD15" s="346"/>
      <c r="DE15" s="346"/>
      <c r="DF15" s="347"/>
      <c r="DG15" s="348">
        <f t="shared" si="0"/>
        <v>177428.64</v>
      </c>
      <c r="DH15" s="346"/>
      <c r="DI15" s="346"/>
      <c r="DJ15" s="346"/>
      <c r="DK15" s="346"/>
      <c r="DL15" s="346"/>
      <c r="DM15" s="346"/>
      <c r="DN15" s="346"/>
      <c r="DO15" s="346"/>
      <c r="DP15" s="346"/>
      <c r="DQ15" s="347"/>
      <c r="DR15" s="348"/>
      <c r="DS15" s="346"/>
      <c r="DT15" s="346"/>
      <c r="DU15" s="346"/>
      <c r="DV15" s="346"/>
      <c r="DW15" s="346"/>
      <c r="DX15" s="346"/>
      <c r="DY15" s="347"/>
      <c r="DZ15" s="346"/>
      <c r="EA15" s="346"/>
      <c r="EB15" s="346"/>
      <c r="EC15" s="346"/>
      <c r="ED15" s="346"/>
      <c r="EE15" s="346"/>
      <c r="EF15" s="346"/>
      <c r="EG15" s="346"/>
      <c r="EH15" s="347"/>
      <c r="EI15" s="348">
        <f t="shared" si="1"/>
        <v>177428.64</v>
      </c>
      <c r="EJ15" s="346"/>
      <c r="EK15" s="346"/>
      <c r="EL15" s="346"/>
      <c r="EM15" s="346"/>
      <c r="EN15" s="346"/>
      <c r="EO15" s="346"/>
      <c r="EP15" s="346"/>
      <c r="EQ15" s="346"/>
      <c r="ER15" s="346"/>
      <c r="ES15" s="347"/>
      <c r="ET15" s="349"/>
      <c r="EU15" s="350"/>
      <c r="EV15" s="350"/>
      <c r="EW15" s="350"/>
      <c r="EX15" s="350"/>
      <c r="EY15" s="350"/>
      <c r="EZ15" s="350"/>
      <c r="FA15" s="351"/>
      <c r="FB15" s="352"/>
      <c r="FC15" s="353"/>
      <c r="FD15" s="353"/>
      <c r="FE15" s="353"/>
      <c r="FF15" s="353"/>
      <c r="FG15" s="353"/>
      <c r="FH15" s="353"/>
      <c r="FI15" s="353"/>
      <c r="FJ15" s="354"/>
    </row>
    <row r="16" spans="1:166" s="19" customFormat="1" ht="36" customHeight="1" thickBot="1">
      <c r="A16" s="356" t="s">
        <v>99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  <c r="U16" s="358"/>
      <c r="V16" s="353"/>
      <c r="W16" s="353"/>
      <c r="X16" s="353"/>
      <c r="Y16" s="353"/>
      <c r="Z16" s="353"/>
      <c r="AA16" s="353"/>
      <c r="AB16" s="353"/>
      <c r="AC16" s="353"/>
      <c r="AD16" s="352" t="s">
        <v>77</v>
      </c>
      <c r="AE16" s="353"/>
      <c r="AF16" s="353"/>
      <c r="AG16" s="353"/>
      <c r="AH16" s="353"/>
      <c r="AI16" s="353"/>
      <c r="AJ16" s="353"/>
      <c r="AK16" s="353"/>
      <c r="AL16" s="355"/>
      <c r="AM16" s="352" t="s">
        <v>78</v>
      </c>
      <c r="AN16" s="353"/>
      <c r="AO16" s="353"/>
      <c r="AP16" s="353"/>
      <c r="AQ16" s="353"/>
      <c r="AR16" s="353"/>
      <c r="AS16" s="353"/>
      <c r="AT16" s="353"/>
      <c r="AU16" s="355"/>
      <c r="AV16" s="352" t="s">
        <v>79</v>
      </c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5"/>
      <c r="BH16" s="352" t="s">
        <v>86</v>
      </c>
      <c r="BI16" s="353"/>
      <c r="BJ16" s="353"/>
      <c r="BK16" s="353"/>
      <c r="BL16" s="353"/>
      <c r="BM16" s="353"/>
      <c r="BN16" s="353"/>
      <c r="BO16" s="353"/>
      <c r="BP16" s="355"/>
      <c r="BQ16" s="352" t="s">
        <v>88</v>
      </c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5"/>
      <c r="CE16" s="348">
        <f>'244'!F25</f>
        <v>72600</v>
      </c>
      <c r="CF16" s="346"/>
      <c r="CG16" s="346"/>
      <c r="CH16" s="346"/>
      <c r="CI16" s="346"/>
      <c r="CJ16" s="346"/>
      <c r="CK16" s="346"/>
      <c r="CL16" s="346"/>
      <c r="CM16" s="346"/>
      <c r="CN16" s="346"/>
      <c r="CO16" s="347"/>
      <c r="CP16" s="348"/>
      <c r="CQ16" s="346"/>
      <c r="CR16" s="346"/>
      <c r="CS16" s="346"/>
      <c r="CT16" s="346"/>
      <c r="CU16" s="346"/>
      <c r="CV16" s="346"/>
      <c r="CW16" s="347"/>
      <c r="CX16" s="346"/>
      <c r="CY16" s="346"/>
      <c r="CZ16" s="346"/>
      <c r="DA16" s="346"/>
      <c r="DB16" s="346"/>
      <c r="DC16" s="346"/>
      <c r="DD16" s="346"/>
      <c r="DE16" s="346"/>
      <c r="DF16" s="347"/>
      <c r="DG16" s="348">
        <f t="shared" si="0"/>
        <v>72600</v>
      </c>
      <c r="DH16" s="346"/>
      <c r="DI16" s="346"/>
      <c r="DJ16" s="346"/>
      <c r="DK16" s="346"/>
      <c r="DL16" s="346"/>
      <c r="DM16" s="346"/>
      <c r="DN16" s="346"/>
      <c r="DO16" s="346"/>
      <c r="DP16" s="346"/>
      <c r="DQ16" s="347"/>
      <c r="DR16" s="348"/>
      <c r="DS16" s="346"/>
      <c r="DT16" s="346"/>
      <c r="DU16" s="346"/>
      <c r="DV16" s="346"/>
      <c r="DW16" s="346"/>
      <c r="DX16" s="346"/>
      <c r="DY16" s="347"/>
      <c r="DZ16" s="346"/>
      <c r="EA16" s="346"/>
      <c r="EB16" s="346"/>
      <c r="EC16" s="346"/>
      <c r="ED16" s="346"/>
      <c r="EE16" s="346"/>
      <c r="EF16" s="346"/>
      <c r="EG16" s="346"/>
      <c r="EH16" s="347"/>
      <c r="EI16" s="348">
        <f t="shared" si="1"/>
        <v>72600</v>
      </c>
      <c r="EJ16" s="346"/>
      <c r="EK16" s="346"/>
      <c r="EL16" s="346"/>
      <c r="EM16" s="346"/>
      <c r="EN16" s="346"/>
      <c r="EO16" s="346"/>
      <c r="EP16" s="346"/>
      <c r="EQ16" s="346"/>
      <c r="ER16" s="346"/>
      <c r="ES16" s="347"/>
      <c r="ET16" s="349"/>
      <c r="EU16" s="350"/>
      <c r="EV16" s="350"/>
      <c r="EW16" s="350"/>
      <c r="EX16" s="350"/>
      <c r="EY16" s="350"/>
      <c r="EZ16" s="350"/>
      <c r="FA16" s="351"/>
      <c r="FB16" s="352"/>
      <c r="FC16" s="353"/>
      <c r="FD16" s="353"/>
      <c r="FE16" s="353"/>
      <c r="FF16" s="353"/>
      <c r="FG16" s="353"/>
      <c r="FH16" s="353"/>
      <c r="FI16" s="353"/>
      <c r="FJ16" s="354"/>
    </row>
    <row r="17" spans="1:166" s="19" customFormat="1" ht="41.25" customHeight="1" thickBot="1">
      <c r="A17" s="356" t="s">
        <v>229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  <c r="U17" s="358"/>
      <c r="V17" s="353"/>
      <c r="W17" s="353"/>
      <c r="X17" s="353"/>
      <c r="Y17" s="353"/>
      <c r="Z17" s="353"/>
      <c r="AA17" s="353"/>
      <c r="AB17" s="353"/>
      <c r="AC17" s="353"/>
      <c r="AD17" s="352" t="s">
        <v>77</v>
      </c>
      <c r="AE17" s="353"/>
      <c r="AF17" s="353"/>
      <c r="AG17" s="353"/>
      <c r="AH17" s="353"/>
      <c r="AI17" s="353"/>
      <c r="AJ17" s="353"/>
      <c r="AK17" s="353"/>
      <c r="AL17" s="355"/>
      <c r="AM17" s="352" t="s">
        <v>78</v>
      </c>
      <c r="AN17" s="353"/>
      <c r="AO17" s="353"/>
      <c r="AP17" s="353"/>
      <c r="AQ17" s="353"/>
      <c r="AR17" s="353"/>
      <c r="AS17" s="353"/>
      <c r="AT17" s="353"/>
      <c r="AU17" s="355"/>
      <c r="AV17" s="352" t="s">
        <v>79</v>
      </c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5"/>
      <c r="BH17" s="352" t="s">
        <v>86</v>
      </c>
      <c r="BI17" s="353"/>
      <c r="BJ17" s="353"/>
      <c r="BK17" s="353"/>
      <c r="BL17" s="353"/>
      <c r="BM17" s="353"/>
      <c r="BN17" s="353"/>
      <c r="BO17" s="353"/>
      <c r="BP17" s="355"/>
      <c r="BQ17" s="352" t="s">
        <v>89</v>
      </c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5"/>
      <c r="CE17" s="359">
        <f>'244'!F18</f>
        <v>360000</v>
      </c>
      <c r="CF17" s="360"/>
      <c r="CG17" s="360"/>
      <c r="CH17" s="360"/>
      <c r="CI17" s="360"/>
      <c r="CJ17" s="360"/>
      <c r="CK17" s="360"/>
      <c r="CL17" s="360"/>
      <c r="CM17" s="360"/>
      <c r="CN17" s="360"/>
      <c r="CO17" s="361"/>
      <c r="CP17" s="348"/>
      <c r="CQ17" s="346"/>
      <c r="CR17" s="346"/>
      <c r="CS17" s="346"/>
      <c r="CT17" s="346"/>
      <c r="CU17" s="346"/>
      <c r="CV17" s="346"/>
      <c r="CW17" s="347"/>
      <c r="CX17" s="346"/>
      <c r="CY17" s="346"/>
      <c r="CZ17" s="346"/>
      <c r="DA17" s="346"/>
      <c r="DB17" s="346"/>
      <c r="DC17" s="346"/>
      <c r="DD17" s="346"/>
      <c r="DE17" s="346"/>
      <c r="DF17" s="347"/>
      <c r="DG17" s="348">
        <f t="shared" si="0"/>
        <v>360000</v>
      </c>
      <c r="DH17" s="346"/>
      <c r="DI17" s="346"/>
      <c r="DJ17" s="346"/>
      <c r="DK17" s="346"/>
      <c r="DL17" s="346"/>
      <c r="DM17" s="346"/>
      <c r="DN17" s="346"/>
      <c r="DO17" s="346"/>
      <c r="DP17" s="346"/>
      <c r="DQ17" s="347"/>
      <c r="DR17" s="348"/>
      <c r="DS17" s="346"/>
      <c r="DT17" s="346"/>
      <c r="DU17" s="346"/>
      <c r="DV17" s="346"/>
      <c r="DW17" s="346"/>
      <c r="DX17" s="346"/>
      <c r="DY17" s="347"/>
      <c r="DZ17" s="346"/>
      <c r="EA17" s="346"/>
      <c r="EB17" s="346"/>
      <c r="EC17" s="346"/>
      <c r="ED17" s="346"/>
      <c r="EE17" s="346"/>
      <c r="EF17" s="346"/>
      <c r="EG17" s="346"/>
      <c r="EH17" s="347"/>
      <c r="EI17" s="348">
        <f t="shared" si="1"/>
        <v>360000</v>
      </c>
      <c r="EJ17" s="346"/>
      <c r="EK17" s="346"/>
      <c r="EL17" s="346"/>
      <c r="EM17" s="346"/>
      <c r="EN17" s="346"/>
      <c r="EO17" s="346"/>
      <c r="EP17" s="346"/>
      <c r="EQ17" s="346"/>
      <c r="ER17" s="346"/>
      <c r="ES17" s="347"/>
      <c r="ET17" s="349"/>
      <c r="EU17" s="350"/>
      <c r="EV17" s="350"/>
      <c r="EW17" s="350"/>
      <c r="EX17" s="350"/>
      <c r="EY17" s="350"/>
      <c r="EZ17" s="350"/>
      <c r="FA17" s="351"/>
      <c r="FB17" s="352"/>
      <c r="FC17" s="353"/>
      <c r="FD17" s="353"/>
      <c r="FE17" s="353"/>
      <c r="FF17" s="353"/>
      <c r="FG17" s="353"/>
      <c r="FH17" s="353"/>
      <c r="FI17" s="353"/>
      <c r="FJ17" s="354"/>
    </row>
    <row r="18" spans="1:166" s="19" customFormat="1" ht="41.25" customHeight="1" thickBot="1">
      <c r="A18" s="356" t="s">
        <v>230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  <c r="U18" s="358"/>
      <c r="V18" s="353"/>
      <c r="W18" s="353"/>
      <c r="X18" s="353"/>
      <c r="Y18" s="353"/>
      <c r="Z18" s="353"/>
      <c r="AA18" s="353"/>
      <c r="AB18" s="353"/>
      <c r="AC18" s="353"/>
      <c r="AD18" s="352" t="s">
        <v>77</v>
      </c>
      <c r="AE18" s="353"/>
      <c r="AF18" s="353"/>
      <c r="AG18" s="353"/>
      <c r="AH18" s="353"/>
      <c r="AI18" s="353"/>
      <c r="AJ18" s="353"/>
      <c r="AK18" s="353"/>
      <c r="AL18" s="355"/>
      <c r="AM18" s="352" t="s">
        <v>78</v>
      </c>
      <c r="AN18" s="353"/>
      <c r="AO18" s="353"/>
      <c r="AP18" s="353"/>
      <c r="AQ18" s="353"/>
      <c r="AR18" s="353"/>
      <c r="AS18" s="353"/>
      <c r="AT18" s="353"/>
      <c r="AU18" s="355"/>
      <c r="AV18" s="352" t="s">
        <v>79</v>
      </c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5"/>
      <c r="BH18" s="352" t="s">
        <v>219</v>
      </c>
      <c r="BI18" s="353"/>
      <c r="BJ18" s="353"/>
      <c r="BK18" s="353"/>
      <c r="BL18" s="353"/>
      <c r="BM18" s="353"/>
      <c r="BN18" s="353"/>
      <c r="BO18" s="353"/>
      <c r="BP18" s="355"/>
      <c r="BQ18" s="352" t="s">
        <v>89</v>
      </c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5"/>
      <c r="CE18" s="359">
        <f>'247'!F12</f>
        <v>2028700</v>
      </c>
      <c r="CF18" s="360"/>
      <c r="CG18" s="360"/>
      <c r="CH18" s="360"/>
      <c r="CI18" s="360"/>
      <c r="CJ18" s="360"/>
      <c r="CK18" s="360"/>
      <c r="CL18" s="360"/>
      <c r="CM18" s="360"/>
      <c r="CN18" s="360"/>
      <c r="CO18" s="361"/>
      <c r="CP18" s="348"/>
      <c r="CQ18" s="346"/>
      <c r="CR18" s="346"/>
      <c r="CS18" s="346"/>
      <c r="CT18" s="346"/>
      <c r="CU18" s="346"/>
      <c r="CV18" s="346"/>
      <c r="CW18" s="347"/>
      <c r="CX18" s="346"/>
      <c r="CY18" s="346"/>
      <c r="CZ18" s="346"/>
      <c r="DA18" s="346"/>
      <c r="DB18" s="346"/>
      <c r="DC18" s="346"/>
      <c r="DD18" s="346"/>
      <c r="DE18" s="346"/>
      <c r="DF18" s="347"/>
      <c r="DG18" s="348">
        <f>CE18</f>
        <v>2028700</v>
      </c>
      <c r="DH18" s="346"/>
      <c r="DI18" s="346"/>
      <c r="DJ18" s="346"/>
      <c r="DK18" s="346"/>
      <c r="DL18" s="346"/>
      <c r="DM18" s="346"/>
      <c r="DN18" s="346"/>
      <c r="DO18" s="346"/>
      <c r="DP18" s="346"/>
      <c r="DQ18" s="347"/>
      <c r="DR18" s="348"/>
      <c r="DS18" s="346"/>
      <c r="DT18" s="346"/>
      <c r="DU18" s="346"/>
      <c r="DV18" s="346"/>
      <c r="DW18" s="346"/>
      <c r="DX18" s="346"/>
      <c r="DY18" s="347"/>
      <c r="DZ18" s="346"/>
      <c r="EA18" s="346"/>
      <c r="EB18" s="346"/>
      <c r="EC18" s="346"/>
      <c r="ED18" s="346"/>
      <c r="EE18" s="346"/>
      <c r="EF18" s="346"/>
      <c r="EG18" s="346"/>
      <c r="EH18" s="347"/>
      <c r="EI18" s="348">
        <f>DG18</f>
        <v>2028700</v>
      </c>
      <c r="EJ18" s="346"/>
      <c r="EK18" s="346"/>
      <c r="EL18" s="346"/>
      <c r="EM18" s="346"/>
      <c r="EN18" s="346"/>
      <c r="EO18" s="346"/>
      <c r="EP18" s="346"/>
      <c r="EQ18" s="346"/>
      <c r="ER18" s="346"/>
      <c r="ES18" s="347"/>
      <c r="ET18" s="349"/>
      <c r="EU18" s="350"/>
      <c r="EV18" s="350"/>
      <c r="EW18" s="350"/>
      <c r="EX18" s="350"/>
      <c r="EY18" s="350"/>
      <c r="EZ18" s="350"/>
      <c r="FA18" s="351"/>
      <c r="FB18" s="352"/>
      <c r="FC18" s="353"/>
      <c r="FD18" s="353"/>
      <c r="FE18" s="353"/>
      <c r="FF18" s="353"/>
      <c r="FG18" s="353"/>
      <c r="FH18" s="353"/>
      <c r="FI18" s="353"/>
      <c r="FJ18" s="354"/>
    </row>
    <row r="19" spans="1:166" s="19" customFormat="1" ht="47.25" customHeight="1" thickBot="1">
      <c r="A19" s="356" t="s">
        <v>100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7"/>
      <c r="U19" s="358"/>
      <c r="V19" s="353"/>
      <c r="W19" s="353"/>
      <c r="X19" s="353"/>
      <c r="Y19" s="353"/>
      <c r="Z19" s="353"/>
      <c r="AA19" s="353"/>
      <c r="AB19" s="353"/>
      <c r="AC19" s="353"/>
      <c r="AD19" s="352" t="s">
        <v>77</v>
      </c>
      <c r="AE19" s="353"/>
      <c r="AF19" s="353"/>
      <c r="AG19" s="353"/>
      <c r="AH19" s="353"/>
      <c r="AI19" s="353"/>
      <c r="AJ19" s="353"/>
      <c r="AK19" s="353"/>
      <c r="AL19" s="355"/>
      <c r="AM19" s="352" t="s">
        <v>78</v>
      </c>
      <c r="AN19" s="353"/>
      <c r="AO19" s="353"/>
      <c r="AP19" s="353"/>
      <c r="AQ19" s="353"/>
      <c r="AR19" s="353"/>
      <c r="AS19" s="353"/>
      <c r="AT19" s="353"/>
      <c r="AU19" s="355"/>
      <c r="AV19" s="352" t="s">
        <v>79</v>
      </c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5"/>
      <c r="BH19" s="352" t="s">
        <v>86</v>
      </c>
      <c r="BI19" s="353"/>
      <c r="BJ19" s="353"/>
      <c r="BK19" s="353"/>
      <c r="BL19" s="353"/>
      <c r="BM19" s="353"/>
      <c r="BN19" s="353"/>
      <c r="BO19" s="353"/>
      <c r="BP19" s="355"/>
      <c r="BQ19" s="352" t="s">
        <v>90</v>
      </c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5"/>
      <c r="CE19" s="348">
        <f>'244'!F39</f>
        <v>1093659.4</v>
      </c>
      <c r="CF19" s="346"/>
      <c r="CG19" s="346"/>
      <c r="CH19" s="346"/>
      <c r="CI19" s="346"/>
      <c r="CJ19" s="346"/>
      <c r="CK19" s="346"/>
      <c r="CL19" s="346"/>
      <c r="CM19" s="346"/>
      <c r="CN19" s="346"/>
      <c r="CO19" s="347"/>
      <c r="CP19" s="348"/>
      <c r="CQ19" s="346"/>
      <c r="CR19" s="346"/>
      <c r="CS19" s="346"/>
      <c r="CT19" s="346"/>
      <c r="CU19" s="346"/>
      <c r="CV19" s="346"/>
      <c r="CW19" s="347"/>
      <c r="CX19" s="346"/>
      <c r="CY19" s="346"/>
      <c r="CZ19" s="346"/>
      <c r="DA19" s="346"/>
      <c r="DB19" s="346"/>
      <c r="DC19" s="346"/>
      <c r="DD19" s="346"/>
      <c r="DE19" s="346"/>
      <c r="DF19" s="347"/>
      <c r="DG19" s="348">
        <f t="shared" si="0"/>
        <v>1093659.4</v>
      </c>
      <c r="DH19" s="346"/>
      <c r="DI19" s="346"/>
      <c r="DJ19" s="346"/>
      <c r="DK19" s="346"/>
      <c r="DL19" s="346"/>
      <c r="DM19" s="346"/>
      <c r="DN19" s="346"/>
      <c r="DO19" s="346"/>
      <c r="DP19" s="346"/>
      <c r="DQ19" s="347"/>
      <c r="DR19" s="348"/>
      <c r="DS19" s="346"/>
      <c r="DT19" s="346"/>
      <c r="DU19" s="346"/>
      <c r="DV19" s="346"/>
      <c r="DW19" s="346"/>
      <c r="DX19" s="346"/>
      <c r="DY19" s="347"/>
      <c r="DZ19" s="346"/>
      <c r="EA19" s="346"/>
      <c r="EB19" s="346"/>
      <c r="EC19" s="346"/>
      <c r="ED19" s="346"/>
      <c r="EE19" s="346"/>
      <c r="EF19" s="346"/>
      <c r="EG19" s="346"/>
      <c r="EH19" s="347"/>
      <c r="EI19" s="348">
        <f t="shared" si="1"/>
        <v>1093659.4</v>
      </c>
      <c r="EJ19" s="346"/>
      <c r="EK19" s="346"/>
      <c r="EL19" s="346"/>
      <c r="EM19" s="346"/>
      <c r="EN19" s="346"/>
      <c r="EO19" s="346"/>
      <c r="EP19" s="346"/>
      <c r="EQ19" s="346"/>
      <c r="ER19" s="346"/>
      <c r="ES19" s="347"/>
      <c r="ET19" s="349"/>
      <c r="EU19" s="350"/>
      <c r="EV19" s="350"/>
      <c r="EW19" s="350"/>
      <c r="EX19" s="350"/>
      <c r="EY19" s="350"/>
      <c r="EZ19" s="350"/>
      <c r="FA19" s="351"/>
      <c r="FB19" s="352"/>
      <c r="FC19" s="353"/>
      <c r="FD19" s="353"/>
      <c r="FE19" s="353"/>
      <c r="FF19" s="353"/>
      <c r="FG19" s="353"/>
      <c r="FH19" s="353"/>
      <c r="FI19" s="353"/>
      <c r="FJ19" s="354"/>
    </row>
    <row r="20" spans="1:166" s="19" customFormat="1" ht="40.5" customHeight="1" thickBot="1">
      <c r="A20" s="356" t="s">
        <v>101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7"/>
      <c r="U20" s="358"/>
      <c r="V20" s="353"/>
      <c r="W20" s="353"/>
      <c r="X20" s="353"/>
      <c r="Y20" s="353"/>
      <c r="Z20" s="353"/>
      <c r="AA20" s="353"/>
      <c r="AB20" s="353"/>
      <c r="AC20" s="353"/>
      <c r="AD20" s="352" t="s">
        <v>77</v>
      </c>
      <c r="AE20" s="353"/>
      <c r="AF20" s="353"/>
      <c r="AG20" s="353"/>
      <c r="AH20" s="353"/>
      <c r="AI20" s="353"/>
      <c r="AJ20" s="353"/>
      <c r="AK20" s="353"/>
      <c r="AL20" s="355"/>
      <c r="AM20" s="352" t="s">
        <v>78</v>
      </c>
      <c r="AN20" s="353"/>
      <c r="AO20" s="353"/>
      <c r="AP20" s="353"/>
      <c r="AQ20" s="353"/>
      <c r="AR20" s="353"/>
      <c r="AS20" s="353"/>
      <c r="AT20" s="353"/>
      <c r="AU20" s="355"/>
      <c r="AV20" s="352" t="s">
        <v>79</v>
      </c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5"/>
      <c r="BH20" s="352" t="s">
        <v>86</v>
      </c>
      <c r="BI20" s="353"/>
      <c r="BJ20" s="353"/>
      <c r="BK20" s="353"/>
      <c r="BL20" s="353"/>
      <c r="BM20" s="353"/>
      <c r="BN20" s="353"/>
      <c r="BO20" s="353"/>
      <c r="BP20" s="355"/>
      <c r="BQ20" s="352" t="s">
        <v>91</v>
      </c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5"/>
      <c r="CE20" s="348">
        <f>'244'!F61</f>
        <v>487211.96</v>
      </c>
      <c r="CF20" s="346"/>
      <c r="CG20" s="346"/>
      <c r="CH20" s="346"/>
      <c r="CI20" s="346"/>
      <c r="CJ20" s="346"/>
      <c r="CK20" s="346"/>
      <c r="CL20" s="346"/>
      <c r="CM20" s="346"/>
      <c r="CN20" s="346"/>
      <c r="CO20" s="347"/>
      <c r="CP20" s="348"/>
      <c r="CQ20" s="346"/>
      <c r="CR20" s="346"/>
      <c r="CS20" s="346"/>
      <c r="CT20" s="346"/>
      <c r="CU20" s="346"/>
      <c r="CV20" s="346"/>
      <c r="CW20" s="347"/>
      <c r="CX20" s="346"/>
      <c r="CY20" s="346"/>
      <c r="CZ20" s="346"/>
      <c r="DA20" s="346"/>
      <c r="DB20" s="346"/>
      <c r="DC20" s="346"/>
      <c r="DD20" s="346"/>
      <c r="DE20" s="346"/>
      <c r="DF20" s="347"/>
      <c r="DG20" s="348">
        <f t="shared" si="0"/>
        <v>487211.96</v>
      </c>
      <c r="DH20" s="346"/>
      <c r="DI20" s="346"/>
      <c r="DJ20" s="346"/>
      <c r="DK20" s="346"/>
      <c r="DL20" s="346"/>
      <c r="DM20" s="346"/>
      <c r="DN20" s="346"/>
      <c r="DO20" s="346"/>
      <c r="DP20" s="346"/>
      <c r="DQ20" s="347"/>
      <c r="DR20" s="348"/>
      <c r="DS20" s="346"/>
      <c r="DT20" s="346"/>
      <c r="DU20" s="346"/>
      <c r="DV20" s="346"/>
      <c r="DW20" s="346"/>
      <c r="DX20" s="346"/>
      <c r="DY20" s="347"/>
      <c r="DZ20" s="346"/>
      <c r="EA20" s="346"/>
      <c r="EB20" s="346"/>
      <c r="EC20" s="346"/>
      <c r="ED20" s="346"/>
      <c r="EE20" s="346"/>
      <c r="EF20" s="346"/>
      <c r="EG20" s="346"/>
      <c r="EH20" s="347"/>
      <c r="EI20" s="348">
        <f t="shared" si="1"/>
        <v>487211.96</v>
      </c>
      <c r="EJ20" s="346"/>
      <c r="EK20" s="346"/>
      <c r="EL20" s="346"/>
      <c r="EM20" s="346"/>
      <c r="EN20" s="346"/>
      <c r="EO20" s="346"/>
      <c r="EP20" s="346"/>
      <c r="EQ20" s="346"/>
      <c r="ER20" s="346"/>
      <c r="ES20" s="347"/>
      <c r="ET20" s="349"/>
      <c r="EU20" s="350"/>
      <c r="EV20" s="350"/>
      <c r="EW20" s="350"/>
      <c r="EX20" s="350"/>
      <c r="EY20" s="350"/>
      <c r="EZ20" s="350"/>
      <c r="FA20" s="351"/>
      <c r="FB20" s="352"/>
      <c r="FC20" s="353"/>
      <c r="FD20" s="353"/>
      <c r="FE20" s="353"/>
      <c r="FF20" s="353"/>
      <c r="FG20" s="353"/>
      <c r="FH20" s="353"/>
      <c r="FI20" s="353"/>
      <c r="FJ20" s="354"/>
    </row>
    <row r="21" spans="1:166" s="19" customFormat="1" ht="40.5" customHeight="1" thickBot="1">
      <c r="A21" s="356" t="s">
        <v>226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7"/>
      <c r="U21" s="358"/>
      <c r="V21" s="353"/>
      <c r="W21" s="353"/>
      <c r="X21" s="353"/>
      <c r="Y21" s="353"/>
      <c r="Z21" s="353"/>
      <c r="AA21" s="353"/>
      <c r="AB21" s="353"/>
      <c r="AC21" s="353"/>
      <c r="AD21" s="352" t="s">
        <v>77</v>
      </c>
      <c r="AE21" s="353"/>
      <c r="AF21" s="353"/>
      <c r="AG21" s="353"/>
      <c r="AH21" s="353"/>
      <c r="AI21" s="353"/>
      <c r="AJ21" s="353"/>
      <c r="AK21" s="353"/>
      <c r="AL21" s="355"/>
      <c r="AM21" s="352" t="s">
        <v>78</v>
      </c>
      <c r="AN21" s="353"/>
      <c r="AO21" s="353"/>
      <c r="AP21" s="353"/>
      <c r="AQ21" s="353"/>
      <c r="AR21" s="353"/>
      <c r="AS21" s="353"/>
      <c r="AT21" s="353"/>
      <c r="AU21" s="355"/>
      <c r="AV21" s="352" t="s">
        <v>79</v>
      </c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5"/>
      <c r="BH21" s="352" t="s">
        <v>86</v>
      </c>
      <c r="BI21" s="353"/>
      <c r="BJ21" s="353"/>
      <c r="BK21" s="353"/>
      <c r="BL21" s="353"/>
      <c r="BM21" s="353"/>
      <c r="BN21" s="353"/>
      <c r="BO21" s="353"/>
      <c r="BP21" s="355"/>
      <c r="BQ21" s="352" t="s">
        <v>220</v>
      </c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5"/>
      <c r="CE21" s="348">
        <f>'244'!F67</f>
        <v>10000</v>
      </c>
      <c r="CF21" s="346"/>
      <c r="CG21" s="346"/>
      <c r="CH21" s="346"/>
      <c r="CI21" s="346"/>
      <c r="CJ21" s="346"/>
      <c r="CK21" s="346"/>
      <c r="CL21" s="346"/>
      <c r="CM21" s="346"/>
      <c r="CN21" s="346"/>
      <c r="CO21" s="347"/>
      <c r="CP21" s="348"/>
      <c r="CQ21" s="346"/>
      <c r="CR21" s="346"/>
      <c r="CS21" s="346"/>
      <c r="CT21" s="346"/>
      <c r="CU21" s="346"/>
      <c r="CV21" s="346"/>
      <c r="CW21" s="347"/>
      <c r="CX21" s="346"/>
      <c r="CY21" s="346"/>
      <c r="CZ21" s="346"/>
      <c r="DA21" s="346"/>
      <c r="DB21" s="346"/>
      <c r="DC21" s="346"/>
      <c r="DD21" s="346"/>
      <c r="DE21" s="346"/>
      <c r="DF21" s="347"/>
      <c r="DG21" s="348">
        <f>CE21</f>
        <v>10000</v>
      </c>
      <c r="DH21" s="346"/>
      <c r="DI21" s="346"/>
      <c r="DJ21" s="346"/>
      <c r="DK21" s="346"/>
      <c r="DL21" s="346"/>
      <c r="DM21" s="346"/>
      <c r="DN21" s="346"/>
      <c r="DO21" s="346"/>
      <c r="DP21" s="346"/>
      <c r="DQ21" s="347"/>
      <c r="DR21" s="348"/>
      <c r="DS21" s="346"/>
      <c r="DT21" s="346"/>
      <c r="DU21" s="346"/>
      <c r="DV21" s="346"/>
      <c r="DW21" s="346"/>
      <c r="DX21" s="346"/>
      <c r="DY21" s="347"/>
      <c r="DZ21" s="346"/>
      <c r="EA21" s="346"/>
      <c r="EB21" s="346"/>
      <c r="EC21" s="346"/>
      <c r="ED21" s="346"/>
      <c r="EE21" s="346"/>
      <c r="EF21" s="346"/>
      <c r="EG21" s="346"/>
      <c r="EH21" s="347"/>
      <c r="EI21" s="348">
        <f>DG21</f>
        <v>10000</v>
      </c>
      <c r="EJ21" s="346"/>
      <c r="EK21" s="346"/>
      <c r="EL21" s="346"/>
      <c r="EM21" s="346"/>
      <c r="EN21" s="346"/>
      <c r="EO21" s="346"/>
      <c r="EP21" s="346"/>
      <c r="EQ21" s="346"/>
      <c r="ER21" s="346"/>
      <c r="ES21" s="347"/>
      <c r="ET21" s="349"/>
      <c r="EU21" s="350"/>
      <c r="EV21" s="350"/>
      <c r="EW21" s="350"/>
      <c r="EX21" s="350"/>
      <c r="EY21" s="350"/>
      <c r="EZ21" s="350"/>
      <c r="FA21" s="351"/>
      <c r="FB21" s="352"/>
      <c r="FC21" s="353"/>
      <c r="FD21" s="353"/>
      <c r="FE21" s="353"/>
      <c r="FF21" s="353"/>
      <c r="FG21" s="353"/>
      <c r="FH21" s="353"/>
      <c r="FI21" s="353"/>
      <c r="FJ21" s="354"/>
    </row>
    <row r="22" spans="1:166" s="19" customFormat="1" ht="54.75" customHeight="1" thickBot="1">
      <c r="A22" s="356" t="s">
        <v>225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7"/>
      <c r="U22" s="358"/>
      <c r="V22" s="353"/>
      <c r="W22" s="353"/>
      <c r="X22" s="353"/>
      <c r="Y22" s="353"/>
      <c r="Z22" s="353"/>
      <c r="AA22" s="353"/>
      <c r="AB22" s="353"/>
      <c r="AC22" s="353"/>
      <c r="AD22" s="352" t="s">
        <v>77</v>
      </c>
      <c r="AE22" s="353"/>
      <c r="AF22" s="353"/>
      <c r="AG22" s="353"/>
      <c r="AH22" s="353"/>
      <c r="AI22" s="353"/>
      <c r="AJ22" s="353"/>
      <c r="AK22" s="353"/>
      <c r="AL22" s="355"/>
      <c r="AM22" s="352" t="s">
        <v>78</v>
      </c>
      <c r="AN22" s="353"/>
      <c r="AO22" s="353"/>
      <c r="AP22" s="353"/>
      <c r="AQ22" s="353"/>
      <c r="AR22" s="353"/>
      <c r="AS22" s="353"/>
      <c r="AT22" s="353"/>
      <c r="AU22" s="355"/>
      <c r="AV22" s="352" t="s">
        <v>79</v>
      </c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5"/>
      <c r="BH22" s="352" t="s">
        <v>86</v>
      </c>
      <c r="BI22" s="353"/>
      <c r="BJ22" s="353"/>
      <c r="BK22" s="353"/>
      <c r="BL22" s="353"/>
      <c r="BM22" s="353"/>
      <c r="BN22" s="353"/>
      <c r="BO22" s="353"/>
      <c r="BP22" s="355"/>
      <c r="BQ22" s="352" t="s">
        <v>221</v>
      </c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5"/>
      <c r="CE22" s="348">
        <f>'244'!F74</f>
        <v>300000</v>
      </c>
      <c r="CF22" s="346"/>
      <c r="CG22" s="346"/>
      <c r="CH22" s="346"/>
      <c r="CI22" s="346"/>
      <c r="CJ22" s="346"/>
      <c r="CK22" s="346"/>
      <c r="CL22" s="346"/>
      <c r="CM22" s="346"/>
      <c r="CN22" s="346"/>
      <c r="CO22" s="347"/>
      <c r="CP22" s="348"/>
      <c r="CQ22" s="346"/>
      <c r="CR22" s="346"/>
      <c r="CS22" s="346"/>
      <c r="CT22" s="346"/>
      <c r="CU22" s="346"/>
      <c r="CV22" s="346"/>
      <c r="CW22" s="347"/>
      <c r="CX22" s="346"/>
      <c r="CY22" s="346"/>
      <c r="CZ22" s="346"/>
      <c r="DA22" s="346"/>
      <c r="DB22" s="346"/>
      <c r="DC22" s="346"/>
      <c r="DD22" s="346"/>
      <c r="DE22" s="346"/>
      <c r="DF22" s="347"/>
      <c r="DG22" s="348">
        <f>CE22</f>
        <v>300000</v>
      </c>
      <c r="DH22" s="346"/>
      <c r="DI22" s="346"/>
      <c r="DJ22" s="346"/>
      <c r="DK22" s="346"/>
      <c r="DL22" s="346"/>
      <c r="DM22" s="346"/>
      <c r="DN22" s="346"/>
      <c r="DO22" s="346"/>
      <c r="DP22" s="346"/>
      <c r="DQ22" s="347"/>
      <c r="DR22" s="348"/>
      <c r="DS22" s="346"/>
      <c r="DT22" s="346"/>
      <c r="DU22" s="346"/>
      <c r="DV22" s="346"/>
      <c r="DW22" s="346"/>
      <c r="DX22" s="346"/>
      <c r="DY22" s="347"/>
      <c r="DZ22" s="346"/>
      <c r="EA22" s="346"/>
      <c r="EB22" s="346"/>
      <c r="EC22" s="346"/>
      <c r="ED22" s="346"/>
      <c r="EE22" s="346"/>
      <c r="EF22" s="346"/>
      <c r="EG22" s="346"/>
      <c r="EH22" s="347"/>
      <c r="EI22" s="348">
        <f>DG22</f>
        <v>300000</v>
      </c>
      <c r="EJ22" s="346"/>
      <c r="EK22" s="346"/>
      <c r="EL22" s="346"/>
      <c r="EM22" s="346"/>
      <c r="EN22" s="346"/>
      <c r="EO22" s="346"/>
      <c r="EP22" s="346"/>
      <c r="EQ22" s="346"/>
      <c r="ER22" s="346"/>
      <c r="ES22" s="347"/>
      <c r="ET22" s="349"/>
      <c r="EU22" s="350"/>
      <c r="EV22" s="350"/>
      <c r="EW22" s="350"/>
      <c r="EX22" s="350"/>
      <c r="EY22" s="350"/>
      <c r="EZ22" s="350"/>
      <c r="FA22" s="351"/>
      <c r="FB22" s="352"/>
      <c r="FC22" s="353"/>
      <c r="FD22" s="353"/>
      <c r="FE22" s="353"/>
      <c r="FF22" s="353"/>
      <c r="FG22" s="353"/>
      <c r="FH22" s="353"/>
      <c r="FI22" s="353"/>
      <c r="FJ22" s="354"/>
    </row>
    <row r="23" spans="1:166" s="19" customFormat="1" ht="78" customHeight="1" hidden="1" thickBot="1">
      <c r="A23" s="356" t="s">
        <v>263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7"/>
      <c r="U23" s="358"/>
      <c r="V23" s="353"/>
      <c r="W23" s="353"/>
      <c r="X23" s="353"/>
      <c r="Y23" s="353"/>
      <c r="Z23" s="353"/>
      <c r="AA23" s="353"/>
      <c r="AB23" s="353"/>
      <c r="AC23" s="353"/>
      <c r="AD23" s="352" t="s">
        <v>77</v>
      </c>
      <c r="AE23" s="353"/>
      <c r="AF23" s="353"/>
      <c r="AG23" s="353"/>
      <c r="AH23" s="353"/>
      <c r="AI23" s="353"/>
      <c r="AJ23" s="353"/>
      <c r="AK23" s="353"/>
      <c r="AL23" s="355"/>
      <c r="AM23" s="352" t="s">
        <v>78</v>
      </c>
      <c r="AN23" s="353"/>
      <c r="AO23" s="353"/>
      <c r="AP23" s="353"/>
      <c r="AQ23" s="353"/>
      <c r="AR23" s="353"/>
      <c r="AS23" s="353"/>
      <c r="AT23" s="353"/>
      <c r="AU23" s="355"/>
      <c r="AV23" s="352" t="s">
        <v>79</v>
      </c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5"/>
      <c r="BH23" s="352" t="s">
        <v>86</v>
      </c>
      <c r="BI23" s="353"/>
      <c r="BJ23" s="353"/>
      <c r="BK23" s="353"/>
      <c r="BL23" s="353"/>
      <c r="BM23" s="353"/>
      <c r="BN23" s="353"/>
      <c r="BO23" s="353"/>
      <c r="BP23" s="355"/>
      <c r="BQ23" s="352" t="s">
        <v>264</v>
      </c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5"/>
      <c r="CE23" s="348"/>
      <c r="CF23" s="346"/>
      <c r="CG23" s="346"/>
      <c r="CH23" s="346"/>
      <c r="CI23" s="346"/>
      <c r="CJ23" s="346"/>
      <c r="CK23" s="346"/>
      <c r="CL23" s="346"/>
      <c r="CM23" s="346"/>
      <c r="CN23" s="346"/>
      <c r="CO23" s="347"/>
      <c r="CP23" s="348"/>
      <c r="CQ23" s="346"/>
      <c r="CR23" s="346"/>
      <c r="CS23" s="346"/>
      <c r="CT23" s="346"/>
      <c r="CU23" s="346"/>
      <c r="CV23" s="346"/>
      <c r="CW23" s="347"/>
      <c r="CX23" s="346"/>
      <c r="CY23" s="346"/>
      <c r="CZ23" s="346"/>
      <c r="DA23" s="346"/>
      <c r="DB23" s="346"/>
      <c r="DC23" s="346"/>
      <c r="DD23" s="346"/>
      <c r="DE23" s="346"/>
      <c r="DF23" s="347"/>
      <c r="DG23" s="348">
        <f t="shared" si="0"/>
        <v>0</v>
      </c>
      <c r="DH23" s="346"/>
      <c r="DI23" s="346"/>
      <c r="DJ23" s="346"/>
      <c r="DK23" s="346"/>
      <c r="DL23" s="346"/>
      <c r="DM23" s="346"/>
      <c r="DN23" s="346"/>
      <c r="DO23" s="346"/>
      <c r="DP23" s="346"/>
      <c r="DQ23" s="347"/>
      <c r="DR23" s="348"/>
      <c r="DS23" s="346"/>
      <c r="DT23" s="346"/>
      <c r="DU23" s="346"/>
      <c r="DV23" s="346"/>
      <c r="DW23" s="346"/>
      <c r="DX23" s="346"/>
      <c r="DY23" s="347"/>
      <c r="DZ23" s="346"/>
      <c r="EA23" s="346"/>
      <c r="EB23" s="346"/>
      <c r="EC23" s="346"/>
      <c r="ED23" s="346"/>
      <c r="EE23" s="346"/>
      <c r="EF23" s="346"/>
      <c r="EG23" s="346"/>
      <c r="EH23" s="347"/>
      <c r="EI23" s="348">
        <f t="shared" si="1"/>
        <v>0</v>
      </c>
      <c r="EJ23" s="346"/>
      <c r="EK23" s="346"/>
      <c r="EL23" s="346"/>
      <c r="EM23" s="346"/>
      <c r="EN23" s="346"/>
      <c r="EO23" s="346"/>
      <c r="EP23" s="346"/>
      <c r="EQ23" s="346"/>
      <c r="ER23" s="346"/>
      <c r="ES23" s="347"/>
      <c r="ET23" s="349"/>
      <c r="EU23" s="350"/>
      <c r="EV23" s="350"/>
      <c r="EW23" s="350"/>
      <c r="EX23" s="350"/>
      <c r="EY23" s="350"/>
      <c r="EZ23" s="350"/>
      <c r="FA23" s="351"/>
      <c r="FB23" s="352"/>
      <c r="FC23" s="353"/>
      <c r="FD23" s="353"/>
      <c r="FE23" s="353"/>
      <c r="FF23" s="353"/>
      <c r="FG23" s="353"/>
      <c r="FH23" s="353"/>
      <c r="FI23" s="353"/>
      <c r="FJ23" s="354"/>
    </row>
    <row r="24" spans="1:166" s="19" customFormat="1" ht="42.75" customHeight="1" thickBot="1">
      <c r="A24" s="356" t="s">
        <v>102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7"/>
      <c r="U24" s="358"/>
      <c r="V24" s="353"/>
      <c r="W24" s="353"/>
      <c r="X24" s="353"/>
      <c r="Y24" s="353"/>
      <c r="Z24" s="353"/>
      <c r="AA24" s="353"/>
      <c r="AB24" s="353"/>
      <c r="AC24" s="353"/>
      <c r="AD24" s="352" t="s">
        <v>77</v>
      </c>
      <c r="AE24" s="353"/>
      <c r="AF24" s="353"/>
      <c r="AG24" s="353"/>
      <c r="AH24" s="353"/>
      <c r="AI24" s="353"/>
      <c r="AJ24" s="353"/>
      <c r="AK24" s="353"/>
      <c r="AL24" s="355"/>
      <c r="AM24" s="352" t="s">
        <v>78</v>
      </c>
      <c r="AN24" s="353"/>
      <c r="AO24" s="353"/>
      <c r="AP24" s="353"/>
      <c r="AQ24" s="353"/>
      <c r="AR24" s="353"/>
      <c r="AS24" s="353"/>
      <c r="AT24" s="353"/>
      <c r="AU24" s="355"/>
      <c r="AV24" s="352" t="s">
        <v>79</v>
      </c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5"/>
      <c r="BH24" s="352" t="s">
        <v>86</v>
      </c>
      <c r="BI24" s="353"/>
      <c r="BJ24" s="353"/>
      <c r="BK24" s="353"/>
      <c r="BL24" s="353"/>
      <c r="BM24" s="353"/>
      <c r="BN24" s="353"/>
      <c r="BO24" s="353"/>
      <c r="BP24" s="355"/>
      <c r="BQ24" s="352" t="s">
        <v>92</v>
      </c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5"/>
      <c r="CE24" s="348">
        <f>'244'!F80</f>
        <v>2202500</v>
      </c>
      <c r="CF24" s="346"/>
      <c r="CG24" s="346"/>
      <c r="CH24" s="346"/>
      <c r="CI24" s="346"/>
      <c r="CJ24" s="346"/>
      <c r="CK24" s="346"/>
      <c r="CL24" s="346"/>
      <c r="CM24" s="346"/>
      <c r="CN24" s="346"/>
      <c r="CO24" s="347"/>
      <c r="CP24" s="348"/>
      <c r="CQ24" s="346"/>
      <c r="CR24" s="346"/>
      <c r="CS24" s="346"/>
      <c r="CT24" s="346"/>
      <c r="CU24" s="346"/>
      <c r="CV24" s="346"/>
      <c r="CW24" s="347"/>
      <c r="CX24" s="346"/>
      <c r="CY24" s="346"/>
      <c r="CZ24" s="346"/>
      <c r="DA24" s="346"/>
      <c r="DB24" s="346"/>
      <c r="DC24" s="346"/>
      <c r="DD24" s="346"/>
      <c r="DE24" s="346"/>
      <c r="DF24" s="347"/>
      <c r="DG24" s="348">
        <f>CE24</f>
        <v>2202500</v>
      </c>
      <c r="DH24" s="346"/>
      <c r="DI24" s="346"/>
      <c r="DJ24" s="346"/>
      <c r="DK24" s="346"/>
      <c r="DL24" s="346"/>
      <c r="DM24" s="346"/>
      <c r="DN24" s="346"/>
      <c r="DO24" s="346"/>
      <c r="DP24" s="346"/>
      <c r="DQ24" s="347"/>
      <c r="DR24" s="348"/>
      <c r="DS24" s="346"/>
      <c r="DT24" s="346"/>
      <c r="DU24" s="346"/>
      <c r="DV24" s="346"/>
      <c r="DW24" s="346"/>
      <c r="DX24" s="346"/>
      <c r="DY24" s="347"/>
      <c r="DZ24" s="346"/>
      <c r="EA24" s="346"/>
      <c r="EB24" s="346"/>
      <c r="EC24" s="346"/>
      <c r="ED24" s="346"/>
      <c r="EE24" s="346"/>
      <c r="EF24" s="346"/>
      <c r="EG24" s="346"/>
      <c r="EH24" s="347"/>
      <c r="EI24" s="348">
        <f t="shared" si="1"/>
        <v>2202500</v>
      </c>
      <c r="EJ24" s="346"/>
      <c r="EK24" s="346"/>
      <c r="EL24" s="346"/>
      <c r="EM24" s="346"/>
      <c r="EN24" s="346"/>
      <c r="EO24" s="346"/>
      <c r="EP24" s="346"/>
      <c r="EQ24" s="346"/>
      <c r="ER24" s="346"/>
      <c r="ES24" s="347"/>
      <c r="ET24" s="349"/>
      <c r="EU24" s="350"/>
      <c r="EV24" s="350"/>
      <c r="EW24" s="350"/>
      <c r="EX24" s="350"/>
      <c r="EY24" s="350"/>
      <c r="EZ24" s="350"/>
      <c r="FA24" s="351"/>
      <c r="FB24" s="352"/>
      <c r="FC24" s="353"/>
      <c r="FD24" s="353"/>
      <c r="FE24" s="353"/>
      <c r="FF24" s="353"/>
      <c r="FG24" s="353"/>
      <c r="FH24" s="353"/>
      <c r="FI24" s="353"/>
      <c r="FJ24" s="354"/>
    </row>
    <row r="25" spans="1:166" s="19" customFormat="1" ht="62.25" customHeight="1" thickBot="1">
      <c r="A25" s="356" t="s">
        <v>228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7"/>
      <c r="U25" s="358"/>
      <c r="V25" s="353"/>
      <c r="W25" s="353"/>
      <c r="X25" s="353"/>
      <c r="Y25" s="353"/>
      <c r="Z25" s="353"/>
      <c r="AA25" s="353"/>
      <c r="AB25" s="353"/>
      <c r="AC25" s="353"/>
      <c r="AD25" s="352" t="s">
        <v>77</v>
      </c>
      <c r="AE25" s="353"/>
      <c r="AF25" s="353"/>
      <c r="AG25" s="353"/>
      <c r="AH25" s="353"/>
      <c r="AI25" s="353"/>
      <c r="AJ25" s="353"/>
      <c r="AK25" s="353"/>
      <c r="AL25" s="355"/>
      <c r="AM25" s="352" t="s">
        <v>78</v>
      </c>
      <c r="AN25" s="353"/>
      <c r="AO25" s="353"/>
      <c r="AP25" s="353"/>
      <c r="AQ25" s="353"/>
      <c r="AR25" s="353"/>
      <c r="AS25" s="353"/>
      <c r="AT25" s="353"/>
      <c r="AU25" s="355"/>
      <c r="AV25" s="352" t="s">
        <v>79</v>
      </c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5"/>
      <c r="BH25" s="352" t="s">
        <v>86</v>
      </c>
      <c r="BI25" s="353"/>
      <c r="BJ25" s="353"/>
      <c r="BK25" s="353"/>
      <c r="BL25" s="353"/>
      <c r="BM25" s="353"/>
      <c r="BN25" s="353"/>
      <c r="BO25" s="353"/>
      <c r="BP25" s="355"/>
      <c r="BQ25" s="352" t="s">
        <v>93</v>
      </c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5"/>
      <c r="CE25" s="348">
        <f>'244'!F81</f>
        <v>42400</v>
      </c>
      <c r="CF25" s="346"/>
      <c r="CG25" s="346"/>
      <c r="CH25" s="346"/>
      <c r="CI25" s="346"/>
      <c r="CJ25" s="346"/>
      <c r="CK25" s="346"/>
      <c r="CL25" s="346"/>
      <c r="CM25" s="346"/>
      <c r="CN25" s="346"/>
      <c r="CO25" s="347"/>
      <c r="CP25" s="348"/>
      <c r="CQ25" s="346"/>
      <c r="CR25" s="346"/>
      <c r="CS25" s="346"/>
      <c r="CT25" s="346"/>
      <c r="CU25" s="346"/>
      <c r="CV25" s="346"/>
      <c r="CW25" s="347"/>
      <c r="CX25" s="346"/>
      <c r="CY25" s="346"/>
      <c r="CZ25" s="346"/>
      <c r="DA25" s="346"/>
      <c r="DB25" s="346"/>
      <c r="DC25" s="346"/>
      <c r="DD25" s="346"/>
      <c r="DE25" s="346"/>
      <c r="DF25" s="347"/>
      <c r="DG25" s="348">
        <f t="shared" si="0"/>
        <v>42400</v>
      </c>
      <c r="DH25" s="346"/>
      <c r="DI25" s="346"/>
      <c r="DJ25" s="346"/>
      <c r="DK25" s="346"/>
      <c r="DL25" s="346"/>
      <c r="DM25" s="346"/>
      <c r="DN25" s="346"/>
      <c r="DO25" s="346"/>
      <c r="DP25" s="346"/>
      <c r="DQ25" s="347"/>
      <c r="DR25" s="348"/>
      <c r="DS25" s="346"/>
      <c r="DT25" s="346"/>
      <c r="DU25" s="346"/>
      <c r="DV25" s="346"/>
      <c r="DW25" s="346"/>
      <c r="DX25" s="346"/>
      <c r="DY25" s="347"/>
      <c r="DZ25" s="346"/>
      <c r="EA25" s="346"/>
      <c r="EB25" s="346"/>
      <c r="EC25" s="346"/>
      <c r="ED25" s="346"/>
      <c r="EE25" s="346"/>
      <c r="EF25" s="346"/>
      <c r="EG25" s="346"/>
      <c r="EH25" s="347"/>
      <c r="EI25" s="348">
        <f t="shared" si="1"/>
        <v>42400</v>
      </c>
      <c r="EJ25" s="346"/>
      <c r="EK25" s="346"/>
      <c r="EL25" s="346"/>
      <c r="EM25" s="346"/>
      <c r="EN25" s="346"/>
      <c r="EO25" s="346"/>
      <c r="EP25" s="346"/>
      <c r="EQ25" s="346"/>
      <c r="ER25" s="346"/>
      <c r="ES25" s="347"/>
      <c r="ET25" s="349"/>
      <c r="EU25" s="350"/>
      <c r="EV25" s="350"/>
      <c r="EW25" s="350"/>
      <c r="EX25" s="350"/>
      <c r="EY25" s="350"/>
      <c r="EZ25" s="350"/>
      <c r="FA25" s="351"/>
      <c r="FB25" s="352"/>
      <c r="FC25" s="353"/>
      <c r="FD25" s="353"/>
      <c r="FE25" s="353"/>
      <c r="FF25" s="353"/>
      <c r="FG25" s="353"/>
      <c r="FH25" s="353"/>
      <c r="FI25" s="353"/>
      <c r="FJ25" s="354"/>
    </row>
    <row r="26" spans="1:166" s="19" customFormat="1" ht="45" customHeight="1" thickBot="1">
      <c r="A26" s="356" t="s">
        <v>227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7"/>
      <c r="U26" s="358"/>
      <c r="V26" s="353"/>
      <c r="W26" s="353"/>
      <c r="X26" s="353"/>
      <c r="Y26" s="353"/>
      <c r="Z26" s="353"/>
      <c r="AA26" s="353"/>
      <c r="AB26" s="353"/>
      <c r="AC26" s="353"/>
      <c r="AD26" s="352" t="s">
        <v>77</v>
      </c>
      <c r="AE26" s="353"/>
      <c r="AF26" s="353"/>
      <c r="AG26" s="353"/>
      <c r="AH26" s="353"/>
      <c r="AI26" s="353"/>
      <c r="AJ26" s="353"/>
      <c r="AK26" s="353"/>
      <c r="AL26" s="355"/>
      <c r="AM26" s="352" t="s">
        <v>78</v>
      </c>
      <c r="AN26" s="353"/>
      <c r="AO26" s="353"/>
      <c r="AP26" s="353"/>
      <c r="AQ26" s="353"/>
      <c r="AR26" s="353"/>
      <c r="AS26" s="353"/>
      <c r="AT26" s="353"/>
      <c r="AU26" s="355"/>
      <c r="AV26" s="352" t="s">
        <v>79</v>
      </c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5"/>
      <c r="BH26" s="352" t="s">
        <v>86</v>
      </c>
      <c r="BI26" s="353"/>
      <c r="BJ26" s="353"/>
      <c r="BK26" s="353"/>
      <c r="BL26" s="353"/>
      <c r="BM26" s="353"/>
      <c r="BN26" s="353"/>
      <c r="BO26" s="353"/>
      <c r="BP26" s="355"/>
      <c r="BQ26" s="352" t="s">
        <v>222</v>
      </c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5"/>
      <c r="CE26" s="359">
        <f>'244'!F83</f>
        <v>200000</v>
      </c>
      <c r="CF26" s="360"/>
      <c r="CG26" s="360"/>
      <c r="CH26" s="360"/>
      <c r="CI26" s="360"/>
      <c r="CJ26" s="360"/>
      <c r="CK26" s="360"/>
      <c r="CL26" s="360"/>
      <c r="CM26" s="360"/>
      <c r="CN26" s="360"/>
      <c r="CO26" s="361"/>
      <c r="CP26" s="348"/>
      <c r="CQ26" s="346"/>
      <c r="CR26" s="346"/>
      <c r="CS26" s="346"/>
      <c r="CT26" s="346"/>
      <c r="CU26" s="346"/>
      <c r="CV26" s="346"/>
      <c r="CW26" s="347"/>
      <c r="CX26" s="346"/>
      <c r="CY26" s="346"/>
      <c r="CZ26" s="346"/>
      <c r="DA26" s="346"/>
      <c r="DB26" s="346"/>
      <c r="DC26" s="346"/>
      <c r="DD26" s="346"/>
      <c r="DE26" s="346"/>
      <c r="DF26" s="347"/>
      <c r="DG26" s="348">
        <f t="shared" si="0"/>
        <v>200000</v>
      </c>
      <c r="DH26" s="346"/>
      <c r="DI26" s="346"/>
      <c r="DJ26" s="346"/>
      <c r="DK26" s="346"/>
      <c r="DL26" s="346"/>
      <c r="DM26" s="346"/>
      <c r="DN26" s="346"/>
      <c r="DO26" s="346"/>
      <c r="DP26" s="346"/>
      <c r="DQ26" s="347"/>
      <c r="DR26" s="348"/>
      <c r="DS26" s="346"/>
      <c r="DT26" s="346"/>
      <c r="DU26" s="346"/>
      <c r="DV26" s="346"/>
      <c r="DW26" s="346"/>
      <c r="DX26" s="346"/>
      <c r="DY26" s="347"/>
      <c r="DZ26" s="346"/>
      <c r="EA26" s="346"/>
      <c r="EB26" s="346"/>
      <c r="EC26" s="346"/>
      <c r="ED26" s="346"/>
      <c r="EE26" s="346"/>
      <c r="EF26" s="346"/>
      <c r="EG26" s="346"/>
      <c r="EH26" s="347"/>
      <c r="EI26" s="348">
        <f t="shared" si="1"/>
        <v>200000</v>
      </c>
      <c r="EJ26" s="346"/>
      <c r="EK26" s="346"/>
      <c r="EL26" s="346"/>
      <c r="EM26" s="346"/>
      <c r="EN26" s="346"/>
      <c r="EO26" s="346"/>
      <c r="EP26" s="346"/>
      <c r="EQ26" s="346"/>
      <c r="ER26" s="346"/>
      <c r="ES26" s="347"/>
      <c r="ET26" s="349"/>
      <c r="EU26" s="350"/>
      <c r="EV26" s="350"/>
      <c r="EW26" s="350"/>
      <c r="EX26" s="350"/>
      <c r="EY26" s="350"/>
      <c r="EZ26" s="350"/>
      <c r="FA26" s="351"/>
      <c r="FB26" s="352"/>
      <c r="FC26" s="353"/>
      <c r="FD26" s="353"/>
      <c r="FE26" s="353"/>
      <c r="FF26" s="353"/>
      <c r="FG26" s="353"/>
      <c r="FH26" s="353"/>
      <c r="FI26" s="353"/>
      <c r="FJ26" s="354"/>
    </row>
    <row r="27" spans="1:166" s="19" customFormat="1" ht="46.5" customHeight="1">
      <c r="A27" s="356" t="s">
        <v>103</v>
      </c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7"/>
      <c r="U27" s="358"/>
      <c r="V27" s="353"/>
      <c r="W27" s="353"/>
      <c r="X27" s="353"/>
      <c r="Y27" s="353"/>
      <c r="Z27" s="353"/>
      <c r="AA27" s="353"/>
      <c r="AB27" s="353"/>
      <c r="AC27" s="353"/>
      <c r="AD27" s="352" t="s">
        <v>77</v>
      </c>
      <c r="AE27" s="353"/>
      <c r="AF27" s="353"/>
      <c r="AG27" s="353"/>
      <c r="AH27" s="353"/>
      <c r="AI27" s="353"/>
      <c r="AJ27" s="353"/>
      <c r="AK27" s="353"/>
      <c r="AL27" s="355"/>
      <c r="AM27" s="352" t="s">
        <v>78</v>
      </c>
      <c r="AN27" s="353"/>
      <c r="AO27" s="353"/>
      <c r="AP27" s="353"/>
      <c r="AQ27" s="353"/>
      <c r="AR27" s="353"/>
      <c r="AS27" s="353"/>
      <c r="AT27" s="353"/>
      <c r="AU27" s="355"/>
      <c r="AV27" s="352" t="s">
        <v>79</v>
      </c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5"/>
      <c r="BH27" s="352" t="s">
        <v>86</v>
      </c>
      <c r="BI27" s="353"/>
      <c r="BJ27" s="353"/>
      <c r="BK27" s="353"/>
      <c r="BL27" s="353"/>
      <c r="BM27" s="353"/>
      <c r="BN27" s="353"/>
      <c r="BO27" s="353"/>
      <c r="BP27" s="355"/>
      <c r="BQ27" s="352" t="s">
        <v>94</v>
      </c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5"/>
      <c r="CE27" s="348">
        <f>'244'!F84+'244'!F85+'244'!F82</f>
        <v>600000</v>
      </c>
      <c r="CF27" s="346"/>
      <c r="CG27" s="346"/>
      <c r="CH27" s="346"/>
      <c r="CI27" s="346"/>
      <c r="CJ27" s="346"/>
      <c r="CK27" s="346"/>
      <c r="CL27" s="346"/>
      <c r="CM27" s="346"/>
      <c r="CN27" s="346"/>
      <c r="CO27" s="347"/>
      <c r="CP27" s="348"/>
      <c r="CQ27" s="346"/>
      <c r="CR27" s="346"/>
      <c r="CS27" s="346"/>
      <c r="CT27" s="346"/>
      <c r="CU27" s="346"/>
      <c r="CV27" s="346"/>
      <c r="CW27" s="347"/>
      <c r="CX27" s="346"/>
      <c r="CY27" s="346"/>
      <c r="CZ27" s="346"/>
      <c r="DA27" s="346"/>
      <c r="DB27" s="346"/>
      <c r="DC27" s="346"/>
      <c r="DD27" s="346"/>
      <c r="DE27" s="346"/>
      <c r="DF27" s="347"/>
      <c r="DG27" s="348">
        <f t="shared" si="0"/>
        <v>600000</v>
      </c>
      <c r="DH27" s="346"/>
      <c r="DI27" s="346"/>
      <c r="DJ27" s="346"/>
      <c r="DK27" s="346"/>
      <c r="DL27" s="346"/>
      <c r="DM27" s="346"/>
      <c r="DN27" s="346"/>
      <c r="DO27" s="346"/>
      <c r="DP27" s="346"/>
      <c r="DQ27" s="347"/>
      <c r="DR27" s="348"/>
      <c r="DS27" s="346"/>
      <c r="DT27" s="346"/>
      <c r="DU27" s="346"/>
      <c r="DV27" s="346"/>
      <c r="DW27" s="346"/>
      <c r="DX27" s="346"/>
      <c r="DY27" s="347"/>
      <c r="DZ27" s="346"/>
      <c r="EA27" s="346"/>
      <c r="EB27" s="346"/>
      <c r="EC27" s="346"/>
      <c r="ED27" s="346"/>
      <c r="EE27" s="346"/>
      <c r="EF27" s="346"/>
      <c r="EG27" s="346"/>
      <c r="EH27" s="347"/>
      <c r="EI27" s="348">
        <f t="shared" si="1"/>
        <v>600000</v>
      </c>
      <c r="EJ27" s="346"/>
      <c r="EK27" s="346"/>
      <c r="EL27" s="346"/>
      <c r="EM27" s="346"/>
      <c r="EN27" s="346"/>
      <c r="EO27" s="346"/>
      <c r="EP27" s="346"/>
      <c r="EQ27" s="346"/>
      <c r="ER27" s="346"/>
      <c r="ES27" s="347"/>
      <c r="ET27" s="349"/>
      <c r="EU27" s="350"/>
      <c r="EV27" s="350"/>
      <c r="EW27" s="350"/>
      <c r="EX27" s="350"/>
      <c r="EY27" s="350"/>
      <c r="EZ27" s="350"/>
      <c r="FA27" s="351"/>
      <c r="FB27" s="352"/>
      <c r="FC27" s="353"/>
      <c r="FD27" s="353"/>
      <c r="FE27" s="353"/>
      <c r="FF27" s="353"/>
      <c r="FG27" s="353"/>
      <c r="FH27" s="353"/>
      <c r="FI27" s="353"/>
      <c r="FJ27" s="354"/>
    </row>
    <row r="28" spans="1:166" s="19" customFormat="1" ht="13.5" customHeight="1" thickBot="1">
      <c r="A28" s="382" t="s">
        <v>35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3"/>
      <c r="AE28" s="384"/>
      <c r="AF28" s="384"/>
      <c r="AG28" s="384"/>
      <c r="AH28" s="384"/>
      <c r="AI28" s="384"/>
      <c r="AJ28" s="384"/>
      <c r="AK28" s="384"/>
      <c r="AL28" s="385"/>
      <c r="AM28" s="386"/>
      <c r="AN28" s="384"/>
      <c r="AO28" s="384"/>
      <c r="AP28" s="384"/>
      <c r="AQ28" s="384"/>
      <c r="AR28" s="384"/>
      <c r="AS28" s="384"/>
      <c r="AT28" s="384"/>
      <c r="AU28" s="385"/>
      <c r="AV28" s="386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5"/>
      <c r="BH28" s="386"/>
      <c r="BI28" s="384"/>
      <c r="BJ28" s="384"/>
      <c r="BK28" s="384"/>
      <c r="BL28" s="384"/>
      <c r="BM28" s="384"/>
      <c r="BN28" s="384"/>
      <c r="BO28" s="384"/>
      <c r="BP28" s="385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421">
        <f>CE9+CE11+CE14+CE15+CE16+CE17+CE19+CE20+CE23+CE24+CE25+CE26+CE27+CE10+CE12+CE13+CE18+CE21+CE22</f>
        <v>29644529.9998</v>
      </c>
      <c r="CF28" s="388"/>
      <c r="CG28" s="388"/>
      <c r="CH28" s="388"/>
      <c r="CI28" s="388"/>
      <c r="CJ28" s="388"/>
      <c r="CK28" s="388"/>
      <c r="CL28" s="388"/>
      <c r="CM28" s="388"/>
      <c r="CN28" s="388"/>
      <c r="CO28" s="389"/>
      <c r="CP28" s="379" t="s">
        <v>37</v>
      </c>
      <c r="CQ28" s="380"/>
      <c r="CR28" s="380"/>
      <c r="CS28" s="380"/>
      <c r="CT28" s="380"/>
      <c r="CU28" s="380"/>
      <c r="CV28" s="380"/>
      <c r="CW28" s="381"/>
      <c r="CX28" s="374" t="s">
        <v>37</v>
      </c>
      <c r="CY28" s="374"/>
      <c r="CZ28" s="374"/>
      <c r="DA28" s="374"/>
      <c r="DB28" s="374"/>
      <c r="DC28" s="374"/>
      <c r="DD28" s="374"/>
      <c r="DE28" s="374"/>
      <c r="DF28" s="374"/>
      <c r="DG28" s="420">
        <f>SUM(DG9:DQ27)</f>
        <v>29644529.9998</v>
      </c>
      <c r="DH28" s="375"/>
      <c r="DI28" s="375"/>
      <c r="DJ28" s="375"/>
      <c r="DK28" s="375"/>
      <c r="DL28" s="375"/>
      <c r="DM28" s="375"/>
      <c r="DN28" s="375"/>
      <c r="DO28" s="375"/>
      <c r="DP28" s="375"/>
      <c r="DQ28" s="375"/>
      <c r="DR28" s="375" t="s">
        <v>37</v>
      </c>
      <c r="DS28" s="375"/>
      <c r="DT28" s="375"/>
      <c r="DU28" s="375"/>
      <c r="DV28" s="375"/>
      <c r="DW28" s="375"/>
      <c r="DX28" s="375"/>
      <c r="DY28" s="375"/>
      <c r="DZ28" s="374" t="s">
        <v>37</v>
      </c>
      <c r="EA28" s="374"/>
      <c r="EB28" s="374"/>
      <c r="EC28" s="374"/>
      <c r="ED28" s="374"/>
      <c r="EE28" s="374"/>
      <c r="EF28" s="374"/>
      <c r="EG28" s="374"/>
      <c r="EH28" s="374"/>
      <c r="EI28" s="420">
        <f>DG28</f>
        <v>29644529.9998</v>
      </c>
      <c r="EJ28" s="420"/>
      <c r="EK28" s="420"/>
      <c r="EL28" s="420"/>
      <c r="EM28" s="420"/>
      <c r="EN28" s="420"/>
      <c r="EO28" s="420"/>
      <c r="EP28" s="420"/>
      <c r="EQ28" s="420"/>
      <c r="ER28" s="420"/>
      <c r="ES28" s="420"/>
      <c r="ET28" s="375" t="s">
        <v>37</v>
      </c>
      <c r="EU28" s="375"/>
      <c r="EV28" s="375"/>
      <c r="EW28" s="375"/>
      <c r="EX28" s="375"/>
      <c r="EY28" s="375"/>
      <c r="EZ28" s="375"/>
      <c r="FA28" s="375"/>
      <c r="FB28" s="376" t="s">
        <v>37</v>
      </c>
      <c r="FC28" s="377"/>
      <c r="FD28" s="377"/>
      <c r="FE28" s="377"/>
      <c r="FF28" s="377"/>
      <c r="FG28" s="377"/>
      <c r="FH28" s="377"/>
      <c r="FI28" s="377"/>
      <c r="FJ28" s="378"/>
    </row>
    <row r="29" spans="69:166" s="19" customFormat="1" ht="12" thickBot="1">
      <c r="BQ29" s="369" t="s">
        <v>34</v>
      </c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418">
        <f>CE28</f>
        <v>29644529.9998</v>
      </c>
      <c r="CF29" s="371"/>
      <c r="CG29" s="371"/>
      <c r="CH29" s="371"/>
      <c r="CI29" s="371"/>
      <c r="CJ29" s="371"/>
      <c r="CK29" s="371"/>
      <c r="CL29" s="371"/>
      <c r="CM29" s="371"/>
      <c r="CN29" s="371"/>
      <c r="CO29" s="372"/>
      <c r="CP29" s="373" t="s">
        <v>37</v>
      </c>
      <c r="CQ29" s="371"/>
      <c r="CR29" s="371"/>
      <c r="CS29" s="371"/>
      <c r="CT29" s="371"/>
      <c r="CU29" s="371"/>
      <c r="CV29" s="371"/>
      <c r="CW29" s="372"/>
      <c r="CX29" s="368" t="s">
        <v>37</v>
      </c>
      <c r="CY29" s="368"/>
      <c r="CZ29" s="368"/>
      <c r="DA29" s="368"/>
      <c r="DB29" s="368"/>
      <c r="DC29" s="368"/>
      <c r="DD29" s="368"/>
      <c r="DE29" s="368"/>
      <c r="DF29" s="368"/>
      <c r="DG29" s="419">
        <f>DG28</f>
        <v>29644529.9998</v>
      </c>
      <c r="DH29" s="362"/>
      <c r="DI29" s="362"/>
      <c r="DJ29" s="362"/>
      <c r="DK29" s="362"/>
      <c r="DL29" s="362"/>
      <c r="DM29" s="362"/>
      <c r="DN29" s="362"/>
      <c r="DO29" s="362"/>
      <c r="DP29" s="362"/>
      <c r="DQ29" s="362"/>
      <c r="DR29" s="362" t="s">
        <v>37</v>
      </c>
      <c r="DS29" s="362"/>
      <c r="DT29" s="362"/>
      <c r="DU29" s="362"/>
      <c r="DV29" s="362"/>
      <c r="DW29" s="362"/>
      <c r="DX29" s="362"/>
      <c r="DY29" s="362"/>
      <c r="DZ29" s="368" t="s">
        <v>37</v>
      </c>
      <c r="EA29" s="368"/>
      <c r="EB29" s="368"/>
      <c r="EC29" s="368"/>
      <c r="ED29" s="368"/>
      <c r="EE29" s="368"/>
      <c r="EF29" s="368"/>
      <c r="EG29" s="368"/>
      <c r="EH29" s="368"/>
      <c r="EI29" s="419">
        <f>DG29</f>
        <v>29644529.9998</v>
      </c>
      <c r="EJ29" s="419"/>
      <c r="EK29" s="419"/>
      <c r="EL29" s="419"/>
      <c r="EM29" s="419"/>
      <c r="EN29" s="419"/>
      <c r="EO29" s="419"/>
      <c r="EP29" s="419"/>
      <c r="EQ29" s="419"/>
      <c r="ER29" s="419"/>
      <c r="ES29" s="419"/>
      <c r="ET29" s="362" t="s">
        <v>37</v>
      </c>
      <c r="EU29" s="362"/>
      <c r="EV29" s="362"/>
      <c r="EW29" s="362"/>
      <c r="EX29" s="362"/>
      <c r="EY29" s="362"/>
      <c r="EZ29" s="362"/>
      <c r="FA29" s="362"/>
      <c r="FB29" s="363" t="s">
        <v>37</v>
      </c>
      <c r="FC29" s="364"/>
      <c r="FD29" s="364"/>
      <c r="FE29" s="364"/>
      <c r="FF29" s="364"/>
      <c r="FG29" s="364"/>
      <c r="FH29" s="364"/>
      <c r="FI29" s="364"/>
      <c r="FJ29" s="365"/>
    </row>
    <row r="31" spans="1:166" s="5" customFormat="1" ht="44.25" customHeight="1">
      <c r="A31" s="366" t="s">
        <v>51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66"/>
    </row>
    <row r="33" spans="1:166" s="18" customFormat="1" ht="19.5" customHeight="1">
      <c r="A33" s="392" t="s">
        <v>0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409" t="s">
        <v>50</v>
      </c>
      <c r="V33" s="410"/>
      <c r="W33" s="410"/>
      <c r="X33" s="410"/>
      <c r="Y33" s="410"/>
      <c r="Z33" s="410"/>
      <c r="AA33" s="410"/>
      <c r="AB33" s="410"/>
      <c r="AC33" s="411"/>
      <c r="AD33" s="410" t="s">
        <v>32</v>
      </c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1"/>
      <c r="BQ33" s="409" t="s">
        <v>66</v>
      </c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1"/>
      <c r="CE33" s="379" t="s">
        <v>36</v>
      </c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</row>
    <row r="34" spans="1:166" s="18" customFormat="1" ht="19.5" customHeight="1">
      <c r="A34" s="392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412"/>
      <c r="V34" s="413"/>
      <c r="W34" s="413"/>
      <c r="X34" s="413"/>
      <c r="Y34" s="413"/>
      <c r="Z34" s="413"/>
      <c r="AA34" s="413"/>
      <c r="AB34" s="413"/>
      <c r="AC34" s="414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4"/>
      <c r="BQ34" s="412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4"/>
      <c r="CE34" s="406" t="s">
        <v>44</v>
      </c>
      <c r="CF34" s="407"/>
      <c r="CG34" s="407"/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4"/>
      <c r="CS34" s="404"/>
      <c r="CT34" s="404"/>
      <c r="CU34" s="400" t="s">
        <v>27</v>
      </c>
      <c r="CV34" s="400"/>
      <c r="CW34" s="400"/>
      <c r="CX34" s="400"/>
      <c r="CY34" s="400"/>
      <c r="CZ34" s="400"/>
      <c r="DA34" s="400"/>
      <c r="DB34" s="400"/>
      <c r="DC34" s="400"/>
      <c r="DD34" s="400"/>
      <c r="DE34" s="400"/>
      <c r="DF34" s="405"/>
      <c r="DG34" s="406" t="s">
        <v>44</v>
      </c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7"/>
      <c r="DS34" s="407"/>
      <c r="DT34" s="404"/>
      <c r="DU34" s="404"/>
      <c r="DV34" s="404"/>
      <c r="DW34" s="400" t="s">
        <v>27</v>
      </c>
      <c r="DX34" s="400"/>
      <c r="DY34" s="400"/>
      <c r="DZ34" s="400"/>
      <c r="EA34" s="400"/>
      <c r="EB34" s="400"/>
      <c r="EC34" s="400"/>
      <c r="ED34" s="400"/>
      <c r="EE34" s="400"/>
      <c r="EF34" s="400"/>
      <c r="EG34" s="400"/>
      <c r="EH34" s="405"/>
      <c r="EI34" s="406" t="s">
        <v>44</v>
      </c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EV34" s="404"/>
      <c r="EW34" s="404"/>
      <c r="EX34" s="404"/>
      <c r="EY34" s="400" t="s">
        <v>27</v>
      </c>
      <c r="EZ34" s="400"/>
      <c r="FA34" s="400"/>
      <c r="FB34" s="400"/>
      <c r="FC34" s="400"/>
      <c r="FD34" s="400"/>
      <c r="FE34" s="400"/>
      <c r="FF34" s="400"/>
      <c r="FG34" s="400"/>
      <c r="FH34" s="400"/>
      <c r="FI34" s="400"/>
      <c r="FJ34" s="400"/>
    </row>
    <row r="35" spans="1:166" s="18" customFormat="1" ht="19.5" customHeight="1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412"/>
      <c r="V35" s="413"/>
      <c r="W35" s="413"/>
      <c r="X35" s="413"/>
      <c r="Y35" s="413"/>
      <c r="Z35" s="413"/>
      <c r="AA35" s="413"/>
      <c r="AB35" s="413"/>
      <c r="AC35" s="414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7"/>
      <c r="BQ35" s="412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4"/>
      <c r="CE35" s="401" t="s">
        <v>41</v>
      </c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3"/>
      <c r="DG35" s="401" t="s">
        <v>42</v>
      </c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3"/>
      <c r="EI35" s="401" t="s">
        <v>43</v>
      </c>
      <c r="EJ35" s="402"/>
      <c r="EK35" s="402"/>
      <c r="EL35" s="402"/>
      <c r="EM35" s="402"/>
      <c r="EN35" s="402"/>
      <c r="EO35" s="402"/>
      <c r="EP35" s="402"/>
      <c r="EQ35" s="402"/>
      <c r="ER35" s="402"/>
      <c r="ES35" s="402"/>
      <c r="ET35" s="402"/>
      <c r="EU35" s="402"/>
      <c r="EV35" s="402"/>
      <c r="EW35" s="402"/>
      <c r="EX35" s="402"/>
      <c r="EY35" s="402"/>
      <c r="EZ35" s="402"/>
      <c r="FA35" s="402"/>
      <c r="FB35" s="402"/>
      <c r="FC35" s="402"/>
      <c r="FD35" s="402"/>
      <c r="FE35" s="402"/>
      <c r="FF35" s="402"/>
      <c r="FG35" s="402"/>
      <c r="FH35" s="402"/>
      <c r="FI35" s="402"/>
      <c r="FJ35" s="402"/>
    </row>
    <row r="36" spans="1:166" s="18" customFormat="1" ht="37.5" customHeight="1">
      <c r="A36" s="392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415"/>
      <c r="V36" s="416"/>
      <c r="W36" s="416"/>
      <c r="X36" s="416"/>
      <c r="Y36" s="416"/>
      <c r="Z36" s="416"/>
      <c r="AA36" s="416"/>
      <c r="AB36" s="416"/>
      <c r="AC36" s="417"/>
      <c r="AD36" s="392" t="s">
        <v>28</v>
      </c>
      <c r="AE36" s="392"/>
      <c r="AF36" s="392"/>
      <c r="AG36" s="392"/>
      <c r="AH36" s="392"/>
      <c r="AI36" s="392"/>
      <c r="AJ36" s="392"/>
      <c r="AK36" s="392"/>
      <c r="AL36" s="399"/>
      <c r="AM36" s="398" t="s">
        <v>29</v>
      </c>
      <c r="AN36" s="392"/>
      <c r="AO36" s="392"/>
      <c r="AP36" s="392"/>
      <c r="AQ36" s="392"/>
      <c r="AR36" s="392"/>
      <c r="AS36" s="392"/>
      <c r="AT36" s="392"/>
      <c r="AU36" s="399"/>
      <c r="AV36" s="398" t="s">
        <v>63</v>
      </c>
      <c r="AW36" s="392"/>
      <c r="AX36" s="392"/>
      <c r="AY36" s="392"/>
      <c r="AZ36" s="392"/>
      <c r="BA36" s="392"/>
      <c r="BB36" s="392"/>
      <c r="BC36" s="392"/>
      <c r="BD36" s="392"/>
      <c r="BE36" s="392"/>
      <c r="BF36" s="392"/>
      <c r="BG36" s="399"/>
      <c r="BH36" s="398" t="s">
        <v>33</v>
      </c>
      <c r="BI36" s="392"/>
      <c r="BJ36" s="392"/>
      <c r="BK36" s="392"/>
      <c r="BL36" s="392"/>
      <c r="BM36" s="392"/>
      <c r="BN36" s="392"/>
      <c r="BO36" s="392"/>
      <c r="BP36" s="399"/>
      <c r="BQ36" s="415"/>
      <c r="BR36" s="416"/>
      <c r="BS36" s="416"/>
      <c r="BT36" s="416"/>
      <c r="BU36" s="416"/>
      <c r="BV36" s="416"/>
      <c r="BW36" s="416"/>
      <c r="BX36" s="416"/>
      <c r="BY36" s="416"/>
      <c r="BZ36" s="416"/>
      <c r="CA36" s="416"/>
      <c r="CB36" s="416"/>
      <c r="CC36" s="416"/>
      <c r="CD36" s="417"/>
      <c r="CE36" s="398" t="s">
        <v>38</v>
      </c>
      <c r="CF36" s="392"/>
      <c r="CG36" s="392"/>
      <c r="CH36" s="392"/>
      <c r="CI36" s="392"/>
      <c r="CJ36" s="392"/>
      <c r="CK36" s="392"/>
      <c r="CL36" s="392"/>
      <c r="CM36" s="392"/>
      <c r="CN36" s="392"/>
      <c r="CO36" s="399"/>
      <c r="CP36" s="398" t="s">
        <v>1</v>
      </c>
      <c r="CQ36" s="392"/>
      <c r="CR36" s="392"/>
      <c r="CS36" s="392"/>
      <c r="CT36" s="392"/>
      <c r="CU36" s="392"/>
      <c r="CV36" s="392"/>
      <c r="CW36" s="399"/>
      <c r="CX36" s="392" t="s">
        <v>62</v>
      </c>
      <c r="CY36" s="392"/>
      <c r="CZ36" s="392"/>
      <c r="DA36" s="392"/>
      <c r="DB36" s="392"/>
      <c r="DC36" s="392"/>
      <c r="DD36" s="392"/>
      <c r="DE36" s="392"/>
      <c r="DF36" s="392"/>
      <c r="DG36" s="398" t="s">
        <v>38</v>
      </c>
      <c r="DH36" s="392"/>
      <c r="DI36" s="392"/>
      <c r="DJ36" s="392"/>
      <c r="DK36" s="392"/>
      <c r="DL36" s="392"/>
      <c r="DM36" s="392"/>
      <c r="DN36" s="392"/>
      <c r="DO36" s="392"/>
      <c r="DP36" s="392"/>
      <c r="DQ36" s="399"/>
      <c r="DR36" s="398" t="s">
        <v>1</v>
      </c>
      <c r="DS36" s="392"/>
      <c r="DT36" s="392"/>
      <c r="DU36" s="392"/>
      <c r="DV36" s="392"/>
      <c r="DW36" s="392"/>
      <c r="DX36" s="392"/>
      <c r="DY36" s="399"/>
      <c r="DZ36" s="392" t="s">
        <v>62</v>
      </c>
      <c r="EA36" s="392"/>
      <c r="EB36" s="392"/>
      <c r="EC36" s="392"/>
      <c r="ED36" s="392"/>
      <c r="EE36" s="392"/>
      <c r="EF36" s="392"/>
      <c r="EG36" s="392"/>
      <c r="EH36" s="392"/>
      <c r="EI36" s="398" t="s">
        <v>38</v>
      </c>
      <c r="EJ36" s="392"/>
      <c r="EK36" s="392"/>
      <c r="EL36" s="392"/>
      <c r="EM36" s="392"/>
      <c r="EN36" s="392"/>
      <c r="EO36" s="392"/>
      <c r="EP36" s="392"/>
      <c r="EQ36" s="392"/>
      <c r="ER36" s="392"/>
      <c r="ES36" s="399"/>
      <c r="ET36" s="398" t="s">
        <v>1</v>
      </c>
      <c r="EU36" s="392"/>
      <c r="EV36" s="392"/>
      <c r="EW36" s="392"/>
      <c r="EX36" s="392"/>
      <c r="EY36" s="392"/>
      <c r="EZ36" s="392"/>
      <c r="FA36" s="399"/>
      <c r="FB36" s="392" t="s">
        <v>62</v>
      </c>
      <c r="FC36" s="392"/>
      <c r="FD36" s="392"/>
      <c r="FE36" s="392"/>
      <c r="FF36" s="392"/>
      <c r="FG36" s="392"/>
      <c r="FH36" s="392"/>
      <c r="FI36" s="392"/>
      <c r="FJ36" s="392"/>
    </row>
    <row r="37" spans="1:166" s="18" customFormat="1" ht="12" thickBot="1">
      <c r="A37" s="393">
        <v>1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3">
        <v>2</v>
      </c>
      <c r="V37" s="371"/>
      <c r="W37" s="371"/>
      <c r="X37" s="371"/>
      <c r="Y37" s="371"/>
      <c r="Z37" s="371"/>
      <c r="AA37" s="371"/>
      <c r="AB37" s="371"/>
      <c r="AC37" s="372"/>
      <c r="AD37" s="371">
        <v>3</v>
      </c>
      <c r="AE37" s="371"/>
      <c r="AF37" s="371"/>
      <c r="AG37" s="371"/>
      <c r="AH37" s="371"/>
      <c r="AI37" s="371"/>
      <c r="AJ37" s="371"/>
      <c r="AK37" s="371"/>
      <c r="AL37" s="372"/>
      <c r="AM37" s="373">
        <v>4</v>
      </c>
      <c r="AN37" s="371"/>
      <c r="AO37" s="371"/>
      <c r="AP37" s="371"/>
      <c r="AQ37" s="371"/>
      <c r="AR37" s="371"/>
      <c r="AS37" s="371"/>
      <c r="AT37" s="371"/>
      <c r="AU37" s="372"/>
      <c r="AV37" s="373">
        <v>5</v>
      </c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2"/>
      <c r="BH37" s="373">
        <v>6</v>
      </c>
      <c r="BI37" s="371"/>
      <c r="BJ37" s="371"/>
      <c r="BK37" s="371"/>
      <c r="BL37" s="371"/>
      <c r="BM37" s="371"/>
      <c r="BN37" s="371"/>
      <c r="BO37" s="371"/>
      <c r="BP37" s="372"/>
      <c r="BQ37" s="395">
        <v>7</v>
      </c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7"/>
      <c r="CE37" s="395">
        <v>8</v>
      </c>
      <c r="CF37" s="396"/>
      <c r="CG37" s="396"/>
      <c r="CH37" s="396"/>
      <c r="CI37" s="396"/>
      <c r="CJ37" s="396"/>
      <c r="CK37" s="396"/>
      <c r="CL37" s="396"/>
      <c r="CM37" s="396"/>
      <c r="CN37" s="396"/>
      <c r="CO37" s="397"/>
      <c r="CP37" s="373">
        <v>9</v>
      </c>
      <c r="CQ37" s="371"/>
      <c r="CR37" s="371"/>
      <c r="CS37" s="371"/>
      <c r="CT37" s="371"/>
      <c r="CU37" s="371"/>
      <c r="CV37" s="371"/>
      <c r="CW37" s="372"/>
      <c r="CX37" s="371">
        <v>10</v>
      </c>
      <c r="CY37" s="371"/>
      <c r="CZ37" s="371"/>
      <c r="DA37" s="371"/>
      <c r="DB37" s="371"/>
      <c r="DC37" s="371"/>
      <c r="DD37" s="371"/>
      <c r="DE37" s="371"/>
      <c r="DF37" s="371"/>
      <c r="DG37" s="395">
        <v>11</v>
      </c>
      <c r="DH37" s="396"/>
      <c r="DI37" s="396"/>
      <c r="DJ37" s="396"/>
      <c r="DK37" s="396"/>
      <c r="DL37" s="396"/>
      <c r="DM37" s="396"/>
      <c r="DN37" s="396"/>
      <c r="DO37" s="396"/>
      <c r="DP37" s="396"/>
      <c r="DQ37" s="397"/>
      <c r="DR37" s="373">
        <v>12</v>
      </c>
      <c r="DS37" s="371"/>
      <c r="DT37" s="371"/>
      <c r="DU37" s="371"/>
      <c r="DV37" s="371"/>
      <c r="DW37" s="371"/>
      <c r="DX37" s="371"/>
      <c r="DY37" s="372"/>
      <c r="DZ37" s="371">
        <v>13</v>
      </c>
      <c r="EA37" s="371"/>
      <c r="EB37" s="371"/>
      <c r="EC37" s="371"/>
      <c r="ED37" s="371"/>
      <c r="EE37" s="371"/>
      <c r="EF37" s="371"/>
      <c r="EG37" s="371"/>
      <c r="EH37" s="371"/>
      <c r="EI37" s="395">
        <v>14</v>
      </c>
      <c r="EJ37" s="396"/>
      <c r="EK37" s="396"/>
      <c r="EL37" s="396"/>
      <c r="EM37" s="396"/>
      <c r="EN37" s="396"/>
      <c r="EO37" s="396"/>
      <c r="EP37" s="396"/>
      <c r="EQ37" s="396"/>
      <c r="ER37" s="396"/>
      <c r="ES37" s="397"/>
      <c r="ET37" s="373">
        <v>15</v>
      </c>
      <c r="EU37" s="371"/>
      <c r="EV37" s="371"/>
      <c r="EW37" s="371"/>
      <c r="EX37" s="371"/>
      <c r="EY37" s="371"/>
      <c r="EZ37" s="371"/>
      <c r="FA37" s="372"/>
      <c r="FB37" s="371">
        <v>16</v>
      </c>
      <c r="FC37" s="371"/>
      <c r="FD37" s="371"/>
      <c r="FE37" s="371"/>
      <c r="FF37" s="371"/>
      <c r="FG37" s="371"/>
      <c r="FH37" s="371"/>
      <c r="FI37" s="371"/>
      <c r="FJ37" s="371"/>
    </row>
    <row r="38" spans="1:166" s="19" customFormat="1" ht="12.75" customHeight="1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7"/>
      <c r="U38" s="358"/>
      <c r="V38" s="353"/>
      <c r="W38" s="353"/>
      <c r="X38" s="353"/>
      <c r="Y38" s="353"/>
      <c r="Z38" s="353"/>
      <c r="AA38" s="353"/>
      <c r="AB38" s="353"/>
      <c r="AC38" s="353"/>
      <c r="AD38" s="352"/>
      <c r="AE38" s="353"/>
      <c r="AF38" s="353"/>
      <c r="AG38" s="353"/>
      <c r="AH38" s="353"/>
      <c r="AI38" s="353"/>
      <c r="AJ38" s="353"/>
      <c r="AK38" s="353"/>
      <c r="AL38" s="355"/>
      <c r="AM38" s="352"/>
      <c r="AN38" s="353"/>
      <c r="AO38" s="353"/>
      <c r="AP38" s="353"/>
      <c r="AQ38" s="353"/>
      <c r="AR38" s="353"/>
      <c r="AS38" s="353"/>
      <c r="AT38" s="353"/>
      <c r="AU38" s="355"/>
      <c r="AV38" s="352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5"/>
      <c r="BH38" s="352"/>
      <c r="BI38" s="353"/>
      <c r="BJ38" s="353"/>
      <c r="BK38" s="353"/>
      <c r="BL38" s="353"/>
      <c r="BM38" s="353"/>
      <c r="BN38" s="353"/>
      <c r="BO38" s="353"/>
      <c r="BP38" s="355"/>
      <c r="BQ38" s="352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5"/>
      <c r="CE38" s="349"/>
      <c r="CF38" s="350"/>
      <c r="CG38" s="350"/>
      <c r="CH38" s="350"/>
      <c r="CI38" s="350"/>
      <c r="CJ38" s="350"/>
      <c r="CK38" s="350"/>
      <c r="CL38" s="350"/>
      <c r="CM38" s="350"/>
      <c r="CN38" s="350"/>
      <c r="CO38" s="351"/>
      <c r="CP38" s="349"/>
      <c r="CQ38" s="350"/>
      <c r="CR38" s="350"/>
      <c r="CS38" s="350"/>
      <c r="CT38" s="350"/>
      <c r="CU38" s="350"/>
      <c r="CV38" s="350"/>
      <c r="CW38" s="351"/>
      <c r="CX38" s="353"/>
      <c r="CY38" s="353"/>
      <c r="CZ38" s="353"/>
      <c r="DA38" s="353"/>
      <c r="DB38" s="353"/>
      <c r="DC38" s="353"/>
      <c r="DD38" s="353"/>
      <c r="DE38" s="353"/>
      <c r="DF38" s="355"/>
      <c r="DG38" s="349"/>
      <c r="DH38" s="350"/>
      <c r="DI38" s="350"/>
      <c r="DJ38" s="350"/>
      <c r="DK38" s="350"/>
      <c r="DL38" s="350"/>
      <c r="DM38" s="350"/>
      <c r="DN38" s="350"/>
      <c r="DO38" s="350"/>
      <c r="DP38" s="350"/>
      <c r="DQ38" s="351"/>
      <c r="DR38" s="349"/>
      <c r="DS38" s="350"/>
      <c r="DT38" s="350"/>
      <c r="DU38" s="350"/>
      <c r="DV38" s="350"/>
      <c r="DW38" s="350"/>
      <c r="DX38" s="350"/>
      <c r="DY38" s="351"/>
      <c r="DZ38" s="353"/>
      <c r="EA38" s="353"/>
      <c r="EB38" s="353"/>
      <c r="EC38" s="353"/>
      <c r="ED38" s="353"/>
      <c r="EE38" s="353"/>
      <c r="EF38" s="353"/>
      <c r="EG38" s="353"/>
      <c r="EH38" s="355"/>
      <c r="EI38" s="349"/>
      <c r="EJ38" s="350"/>
      <c r="EK38" s="350"/>
      <c r="EL38" s="350"/>
      <c r="EM38" s="350"/>
      <c r="EN38" s="350"/>
      <c r="EO38" s="350"/>
      <c r="EP38" s="350"/>
      <c r="EQ38" s="350"/>
      <c r="ER38" s="350"/>
      <c r="ES38" s="351"/>
      <c r="ET38" s="349"/>
      <c r="EU38" s="350"/>
      <c r="EV38" s="350"/>
      <c r="EW38" s="350"/>
      <c r="EX38" s="350"/>
      <c r="EY38" s="350"/>
      <c r="EZ38" s="350"/>
      <c r="FA38" s="351"/>
      <c r="FB38" s="352"/>
      <c r="FC38" s="353"/>
      <c r="FD38" s="353"/>
      <c r="FE38" s="353"/>
      <c r="FF38" s="353"/>
      <c r="FG38" s="353"/>
      <c r="FH38" s="353"/>
      <c r="FI38" s="353"/>
      <c r="FJ38" s="354"/>
    </row>
    <row r="39" spans="1:166" s="19" customFormat="1" ht="12.75" customHeight="1" thickBot="1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7"/>
      <c r="U39" s="391"/>
      <c r="V39" s="364"/>
      <c r="W39" s="364"/>
      <c r="X39" s="364"/>
      <c r="Y39" s="364"/>
      <c r="Z39" s="364"/>
      <c r="AA39" s="364"/>
      <c r="AB39" s="364"/>
      <c r="AC39" s="364"/>
      <c r="AD39" s="376"/>
      <c r="AE39" s="377"/>
      <c r="AF39" s="377"/>
      <c r="AG39" s="377"/>
      <c r="AH39" s="377"/>
      <c r="AI39" s="377"/>
      <c r="AJ39" s="377"/>
      <c r="AK39" s="377"/>
      <c r="AL39" s="390"/>
      <c r="AM39" s="376"/>
      <c r="AN39" s="377"/>
      <c r="AO39" s="377"/>
      <c r="AP39" s="377"/>
      <c r="AQ39" s="377"/>
      <c r="AR39" s="377"/>
      <c r="AS39" s="377"/>
      <c r="AT39" s="377"/>
      <c r="AU39" s="390"/>
      <c r="AV39" s="376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90"/>
      <c r="BH39" s="376"/>
      <c r="BI39" s="377"/>
      <c r="BJ39" s="377"/>
      <c r="BK39" s="377"/>
      <c r="BL39" s="377"/>
      <c r="BM39" s="377"/>
      <c r="BN39" s="377"/>
      <c r="BO39" s="377"/>
      <c r="BP39" s="390"/>
      <c r="BQ39" s="376"/>
      <c r="BR39" s="377"/>
      <c r="BS39" s="377"/>
      <c r="BT39" s="377"/>
      <c r="BU39" s="377"/>
      <c r="BV39" s="377"/>
      <c r="BW39" s="377"/>
      <c r="BX39" s="377"/>
      <c r="BY39" s="377"/>
      <c r="BZ39" s="377"/>
      <c r="CA39" s="377"/>
      <c r="CB39" s="377"/>
      <c r="CC39" s="377"/>
      <c r="CD39" s="390"/>
      <c r="CE39" s="379"/>
      <c r="CF39" s="380"/>
      <c r="CG39" s="380"/>
      <c r="CH39" s="380"/>
      <c r="CI39" s="380"/>
      <c r="CJ39" s="380"/>
      <c r="CK39" s="380"/>
      <c r="CL39" s="380"/>
      <c r="CM39" s="380"/>
      <c r="CN39" s="380"/>
      <c r="CO39" s="381"/>
      <c r="CP39" s="379"/>
      <c r="CQ39" s="380"/>
      <c r="CR39" s="380"/>
      <c r="CS39" s="380"/>
      <c r="CT39" s="380"/>
      <c r="CU39" s="380"/>
      <c r="CV39" s="380"/>
      <c r="CW39" s="381"/>
      <c r="CX39" s="377"/>
      <c r="CY39" s="377"/>
      <c r="CZ39" s="377"/>
      <c r="DA39" s="377"/>
      <c r="DB39" s="377"/>
      <c r="DC39" s="377"/>
      <c r="DD39" s="377"/>
      <c r="DE39" s="377"/>
      <c r="DF39" s="390"/>
      <c r="DG39" s="379"/>
      <c r="DH39" s="380"/>
      <c r="DI39" s="380"/>
      <c r="DJ39" s="380"/>
      <c r="DK39" s="380"/>
      <c r="DL39" s="380"/>
      <c r="DM39" s="380"/>
      <c r="DN39" s="380"/>
      <c r="DO39" s="380"/>
      <c r="DP39" s="380"/>
      <c r="DQ39" s="381"/>
      <c r="DR39" s="379"/>
      <c r="DS39" s="380"/>
      <c r="DT39" s="380"/>
      <c r="DU39" s="380"/>
      <c r="DV39" s="380"/>
      <c r="DW39" s="380"/>
      <c r="DX39" s="380"/>
      <c r="DY39" s="381"/>
      <c r="DZ39" s="377"/>
      <c r="EA39" s="377"/>
      <c r="EB39" s="377"/>
      <c r="EC39" s="377"/>
      <c r="ED39" s="377"/>
      <c r="EE39" s="377"/>
      <c r="EF39" s="377"/>
      <c r="EG39" s="377"/>
      <c r="EH39" s="390"/>
      <c r="EI39" s="379"/>
      <c r="EJ39" s="380"/>
      <c r="EK39" s="380"/>
      <c r="EL39" s="380"/>
      <c r="EM39" s="380"/>
      <c r="EN39" s="380"/>
      <c r="EO39" s="380"/>
      <c r="EP39" s="380"/>
      <c r="EQ39" s="380"/>
      <c r="ER39" s="380"/>
      <c r="ES39" s="381"/>
      <c r="ET39" s="379"/>
      <c r="EU39" s="380"/>
      <c r="EV39" s="380"/>
      <c r="EW39" s="380"/>
      <c r="EX39" s="380"/>
      <c r="EY39" s="380"/>
      <c r="EZ39" s="380"/>
      <c r="FA39" s="381"/>
      <c r="FB39" s="376"/>
      <c r="FC39" s="377"/>
      <c r="FD39" s="377"/>
      <c r="FE39" s="377"/>
      <c r="FF39" s="377"/>
      <c r="FG39" s="377"/>
      <c r="FH39" s="377"/>
      <c r="FI39" s="377"/>
      <c r="FJ39" s="378"/>
    </row>
    <row r="40" spans="1:166" s="19" customFormat="1" ht="13.5" customHeight="1" thickBot="1">
      <c r="A40" s="382" t="s">
        <v>35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3"/>
      <c r="AE40" s="384"/>
      <c r="AF40" s="384"/>
      <c r="AG40" s="384"/>
      <c r="AH40" s="384"/>
      <c r="AI40" s="384"/>
      <c r="AJ40" s="384"/>
      <c r="AK40" s="384"/>
      <c r="AL40" s="385"/>
      <c r="AM40" s="386"/>
      <c r="AN40" s="384"/>
      <c r="AO40" s="384"/>
      <c r="AP40" s="384"/>
      <c r="AQ40" s="384"/>
      <c r="AR40" s="384"/>
      <c r="AS40" s="384"/>
      <c r="AT40" s="384"/>
      <c r="AU40" s="385"/>
      <c r="AV40" s="386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5"/>
      <c r="BH40" s="386"/>
      <c r="BI40" s="384"/>
      <c r="BJ40" s="384"/>
      <c r="BK40" s="384"/>
      <c r="BL40" s="384"/>
      <c r="BM40" s="384"/>
      <c r="BN40" s="384"/>
      <c r="BO40" s="384"/>
      <c r="BP40" s="385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7"/>
      <c r="CF40" s="388"/>
      <c r="CG40" s="388"/>
      <c r="CH40" s="388"/>
      <c r="CI40" s="388"/>
      <c r="CJ40" s="388"/>
      <c r="CK40" s="388"/>
      <c r="CL40" s="388"/>
      <c r="CM40" s="388"/>
      <c r="CN40" s="388"/>
      <c r="CO40" s="389"/>
      <c r="CP40" s="379" t="s">
        <v>37</v>
      </c>
      <c r="CQ40" s="380"/>
      <c r="CR40" s="380"/>
      <c r="CS40" s="380"/>
      <c r="CT40" s="380"/>
      <c r="CU40" s="380"/>
      <c r="CV40" s="380"/>
      <c r="CW40" s="381"/>
      <c r="CX40" s="374" t="s">
        <v>37</v>
      </c>
      <c r="CY40" s="374"/>
      <c r="CZ40" s="374"/>
      <c r="DA40" s="374"/>
      <c r="DB40" s="374"/>
      <c r="DC40" s="374"/>
      <c r="DD40" s="374"/>
      <c r="DE40" s="374"/>
      <c r="DF40" s="374"/>
      <c r="DG40" s="375"/>
      <c r="DH40" s="375"/>
      <c r="DI40" s="375"/>
      <c r="DJ40" s="375"/>
      <c r="DK40" s="375"/>
      <c r="DL40" s="375"/>
      <c r="DM40" s="375"/>
      <c r="DN40" s="375"/>
      <c r="DO40" s="375"/>
      <c r="DP40" s="375"/>
      <c r="DQ40" s="375"/>
      <c r="DR40" s="375" t="s">
        <v>37</v>
      </c>
      <c r="DS40" s="375"/>
      <c r="DT40" s="375"/>
      <c r="DU40" s="375"/>
      <c r="DV40" s="375"/>
      <c r="DW40" s="375"/>
      <c r="DX40" s="375"/>
      <c r="DY40" s="375"/>
      <c r="DZ40" s="374" t="s">
        <v>37</v>
      </c>
      <c r="EA40" s="374"/>
      <c r="EB40" s="374"/>
      <c r="EC40" s="374"/>
      <c r="ED40" s="374"/>
      <c r="EE40" s="374"/>
      <c r="EF40" s="374"/>
      <c r="EG40" s="374"/>
      <c r="EH40" s="374"/>
      <c r="EI40" s="375"/>
      <c r="EJ40" s="375"/>
      <c r="EK40" s="375"/>
      <c r="EL40" s="375"/>
      <c r="EM40" s="375"/>
      <c r="EN40" s="375"/>
      <c r="EO40" s="375"/>
      <c r="EP40" s="375"/>
      <c r="EQ40" s="375"/>
      <c r="ER40" s="375"/>
      <c r="ES40" s="375"/>
      <c r="ET40" s="375" t="s">
        <v>37</v>
      </c>
      <c r="EU40" s="375"/>
      <c r="EV40" s="375"/>
      <c r="EW40" s="375"/>
      <c r="EX40" s="375"/>
      <c r="EY40" s="375"/>
      <c r="EZ40" s="375"/>
      <c r="FA40" s="375"/>
      <c r="FB40" s="376" t="s">
        <v>37</v>
      </c>
      <c r="FC40" s="377"/>
      <c r="FD40" s="377"/>
      <c r="FE40" s="377"/>
      <c r="FF40" s="377"/>
      <c r="FG40" s="377"/>
      <c r="FH40" s="377"/>
      <c r="FI40" s="377"/>
      <c r="FJ40" s="378"/>
    </row>
    <row r="41" spans="69:166" s="19" customFormat="1" ht="12" thickBot="1">
      <c r="BQ41" s="369" t="s">
        <v>34</v>
      </c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70"/>
      <c r="CF41" s="371"/>
      <c r="CG41" s="371"/>
      <c r="CH41" s="371"/>
      <c r="CI41" s="371"/>
      <c r="CJ41" s="371"/>
      <c r="CK41" s="371"/>
      <c r="CL41" s="371"/>
      <c r="CM41" s="371"/>
      <c r="CN41" s="371"/>
      <c r="CO41" s="372"/>
      <c r="CP41" s="373" t="s">
        <v>37</v>
      </c>
      <c r="CQ41" s="371"/>
      <c r="CR41" s="371"/>
      <c r="CS41" s="371"/>
      <c r="CT41" s="371"/>
      <c r="CU41" s="371"/>
      <c r="CV41" s="371"/>
      <c r="CW41" s="372"/>
      <c r="CX41" s="368" t="s">
        <v>37</v>
      </c>
      <c r="CY41" s="368"/>
      <c r="CZ41" s="368"/>
      <c r="DA41" s="368"/>
      <c r="DB41" s="368"/>
      <c r="DC41" s="368"/>
      <c r="DD41" s="368"/>
      <c r="DE41" s="368"/>
      <c r="DF41" s="368"/>
      <c r="DG41" s="362"/>
      <c r="DH41" s="362"/>
      <c r="DI41" s="362"/>
      <c r="DJ41" s="362"/>
      <c r="DK41" s="362"/>
      <c r="DL41" s="362"/>
      <c r="DM41" s="362"/>
      <c r="DN41" s="362"/>
      <c r="DO41" s="362"/>
      <c r="DP41" s="362"/>
      <c r="DQ41" s="362"/>
      <c r="DR41" s="362" t="s">
        <v>37</v>
      </c>
      <c r="DS41" s="362"/>
      <c r="DT41" s="362"/>
      <c r="DU41" s="362"/>
      <c r="DV41" s="362"/>
      <c r="DW41" s="362"/>
      <c r="DX41" s="362"/>
      <c r="DY41" s="362"/>
      <c r="DZ41" s="368" t="s">
        <v>37</v>
      </c>
      <c r="EA41" s="368"/>
      <c r="EB41" s="368"/>
      <c r="EC41" s="368"/>
      <c r="ED41" s="368"/>
      <c r="EE41" s="368"/>
      <c r="EF41" s="368"/>
      <c r="EG41" s="368"/>
      <c r="EH41" s="368"/>
      <c r="EI41" s="362"/>
      <c r="EJ41" s="362"/>
      <c r="EK41" s="362"/>
      <c r="EL41" s="362"/>
      <c r="EM41" s="362"/>
      <c r="EN41" s="362"/>
      <c r="EO41" s="362"/>
      <c r="EP41" s="362"/>
      <c r="EQ41" s="362"/>
      <c r="ER41" s="362"/>
      <c r="ES41" s="362"/>
      <c r="ET41" s="362" t="s">
        <v>37</v>
      </c>
      <c r="EU41" s="362"/>
      <c r="EV41" s="362"/>
      <c r="EW41" s="362"/>
      <c r="EX41" s="362"/>
      <c r="EY41" s="362"/>
      <c r="EZ41" s="362"/>
      <c r="FA41" s="362"/>
      <c r="FB41" s="363" t="s">
        <v>37</v>
      </c>
      <c r="FC41" s="364"/>
      <c r="FD41" s="364"/>
      <c r="FE41" s="364"/>
      <c r="FF41" s="364"/>
      <c r="FG41" s="364"/>
      <c r="FH41" s="364"/>
      <c r="FI41" s="364"/>
      <c r="FJ41" s="365"/>
    </row>
    <row r="43" spans="1:166" s="6" customFormat="1" ht="24.75" customHeigh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7"/>
      <c r="BL43" s="367"/>
      <c r="BM43" s="367"/>
      <c r="BN43" s="367"/>
      <c r="BO43" s="367"/>
      <c r="BP43" s="367"/>
      <c r="BQ43" s="36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7"/>
      <c r="CM43" s="367"/>
      <c r="CN43" s="367"/>
      <c r="CO43" s="367"/>
      <c r="CP43" s="367"/>
      <c r="CQ43" s="367"/>
      <c r="CR43" s="367"/>
      <c r="CS43" s="367"/>
      <c r="CT43" s="367"/>
      <c r="CU43" s="367"/>
      <c r="CV43" s="367"/>
      <c r="CW43" s="367"/>
      <c r="CX43" s="367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7"/>
      <c r="DJ43" s="367"/>
      <c r="DK43" s="367"/>
      <c r="DL43" s="367"/>
      <c r="DM43" s="367"/>
      <c r="DN43" s="367"/>
      <c r="DO43" s="367"/>
      <c r="DP43" s="367"/>
      <c r="DQ43" s="367"/>
      <c r="DR43" s="367"/>
      <c r="DS43" s="367"/>
      <c r="DT43" s="367"/>
      <c r="DU43" s="367"/>
      <c r="DV43" s="367"/>
      <c r="DW43" s="367"/>
      <c r="DX43" s="367"/>
      <c r="DY43" s="367"/>
      <c r="DZ43" s="367"/>
      <c r="EA43" s="367"/>
      <c r="EB43" s="367"/>
      <c r="EC43" s="367"/>
      <c r="ED43" s="367"/>
      <c r="EE43" s="367"/>
      <c r="EF43" s="367"/>
      <c r="EG43" s="367"/>
      <c r="EH43" s="367"/>
      <c r="EI43" s="367"/>
      <c r="EJ43" s="367"/>
      <c r="EK43" s="367"/>
      <c r="EL43" s="367"/>
      <c r="EM43" s="367"/>
      <c r="EN43" s="367"/>
      <c r="EO43" s="367"/>
      <c r="EP43" s="367"/>
      <c r="EQ43" s="367"/>
      <c r="ER43" s="367"/>
      <c r="ES43" s="367"/>
      <c r="ET43" s="367"/>
      <c r="EU43" s="367"/>
      <c r="EV43" s="367"/>
      <c r="EW43" s="367"/>
      <c r="EX43" s="367"/>
      <c r="EY43" s="367"/>
      <c r="EZ43" s="367"/>
      <c r="FA43" s="367"/>
      <c r="FB43" s="367"/>
      <c r="FC43" s="367"/>
      <c r="FD43" s="367"/>
      <c r="FE43" s="367"/>
      <c r="FF43" s="367"/>
      <c r="FG43" s="367"/>
      <c r="FH43" s="367"/>
      <c r="FI43" s="367"/>
      <c r="FJ43" s="367"/>
    </row>
    <row r="44" ht="3" customHeight="1"/>
  </sheetData>
  <sheetProtection/>
  <mergeCells count="481">
    <mergeCell ref="DZ26:EH26"/>
    <mergeCell ref="EI26:ES26"/>
    <mergeCell ref="ET26:FA26"/>
    <mergeCell ref="FB26:FJ26"/>
    <mergeCell ref="BQ26:CD26"/>
    <mergeCell ref="CE26:CO26"/>
    <mergeCell ref="CP26:CW26"/>
    <mergeCell ref="CX26:DF26"/>
    <mergeCell ref="DG26:DQ26"/>
    <mergeCell ref="DR26:DY26"/>
    <mergeCell ref="DZ25:EH25"/>
    <mergeCell ref="EI25:ES25"/>
    <mergeCell ref="ET25:FA25"/>
    <mergeCell ref="FB25:FJ25"/>
    <mergeCell ref="A26:T26"/>
    <mergeCell ref="U26:AC26"/>
    <mergeCell ref="AD26:AL26"/>
    <mergeCell ref="AM26:AU26"/>
    <mergeCell ref="AV26:BG26"/>
    <mergeCell ref="BH26:BP26"/>
    <mergeCell ref="BQ25:CD25"/>
    <mergeCell ref="CE25:CO25"/>
    <mergeCell ref="CP25:CW25"/>
    <mergeCell ref="CX25:DF25"/>
    <mergeCell ref="DG25:DQ25"/>
    <mergeCell ref="DR25:DY25"/>
    <mergeCell ref="DZ24:EH24"/>
    <mergeCell ref="EI24:ES24"/>
    <mergeCell ref="ET24:FA24"/>
    <mergeCell ref="FB24:FJ24"/>
    <mergeCell ref="A25:T25"/>
    <mergeCell ref="U25:AC25"/>
    <mergeCell ref="AD25:AL25"/>
    <mergeCell ref="AM25:AU25"/>
    <mergeCell ref="AV25:BG25"/>
    <mergeCell ref="BH25:BP25"/>
    <mergeCell ref="BQ24:CD24"/>
    <mergeCell ref="CE24:CO24"/>
    <mergeCell ref="CP24:CW24"/>
    <mergeCell ref="CX24:DF24"/>
    <mergeCell ref="DG24:DQ24"/>
    <mergeCell ref="DR24:DY24"/>
    <mergeCell ref="DZ23:EH23"/>
    <mergeCell ref="EI23:ES23"/>
    <mergeCell ref="ET23:FA23"/>
    <mergeCell ref="FB23:FJ23"/>
    <mergeCell ref="A24:T24"/>
    <mergeCell ref="U24:AC24"/>
    <mergeCell ref="AD24:AL24"/>
    <mergeCell ref="AM24:AU24"/>
    <mergeCell ref="AV24:BG24"/>
    <mergeCell ref="BH24:BP24"/>
    <mergeCell ref="BQ23:CD23"/>
    <mergeCell ref="CE23:CO23"/>
    <mergeCell ref="CP23:CW23"/>
    <mergeCell ref="CX23:DF23"/>
    <mergeCell ref="DG23:DQ23"/>
    <mergeCell ref="DR23:DY23"/>
    <mergeCell ref="DZ20:EH20"/>
    <mergeCell ref="EI20:ES20"/>
    <mergeCell ref="ET20:FA20"/>
    <mergeCell ref="FB20:FJ20"/>
    <mergeCell ref="A23:T23"/>
    <mergeCell ref="U23:AC23"/>
    <mergeCell ref="AD23:AL23"/>
    <mergeCell ref="AM23:AU23"/>
    <mergeCell ref="AV23:BG23"/>
    <mergeCell ref="BH23:BP23"/>
    <mergeCell ref="BQ20:CD20"/>
    <mergeCell ref="CE20:CO20"/>
    <mergeCell ref="CP20:CW20"/>
    <mergeCell ref="CX20:DF20"/>
    <mergeCell ref="DG20:DQ20"/>
    <mergeCell ref="DR20:DY20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BQ19:CD19"/>
    <mergeCell ref="CE19:CO19"/>
    <mergeCell ref="CP19:CW19"/>
    <mergeCell ref="CX19:DF19"/>
    <mergeCell ref="DG19:DQ19"/>
    <mergeCell ref="DR19:DY19"/>
    <mergeCell ref="DZ17:EH17"/>
    <mergeCell ref="EI17:ES17"/>
    <mergeCell ref="ET17:FA17"/>
    <mergeCell ref="FB17:FJ17"/>
    <mergeCell ref="A19:T19"/>
    <mergeCell ref="U19:AC19"/>
    <mergeCell ref="AD19:AL19"/>
    <mergeCell ref="AM19:AU19"/>
    <mergeCell ref="AV19:BG19"/>
    <mergeCell ref="BH19:BP19"/>
    <mergeCell ref="BQ17:CD17"/>
    <mergeCell ref="CE17:CO17"/>
    <mergeCell ref="CP17:CW17"/>
    <mergeCell ref="CX17:DF17"/>
    <mergeCell ref="DG17:DQ17"/>
    <mergeCell ref="DR17:DY17"/>
    <mergeCell ref="DZ16:EH16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6:CD16"/>
    <mergeCell ref="CE16:CO16"/>
    <mergeCell ref="CP16:CW16"/>
    <mergeCell ref="CX16:DF16"/>
    <mergeCell ref="DG16:DQ16"/>
    <mergeCell ref="DR16:DY16"/>
    <mergeCell ref="DZ15:EH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5:CD15"/>
    <mergeCell ref="CE15:CO15"/>
    <mergeCell ref="CP15:CW15"/>
    <mergeCell ref="CX15:DF15"/>
    <mergeCell ref="DG15:DQ15"/>
    <mergeCell ref="DR15:DY15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4:CD14"/>
    <mergeCell ref="CE14:CO14"/>
    <mergeCell ref="CP14:CW14"/>
    <mergeCell ref="CX14:DF14"/>
    <mergeCell ref="DG14:DQ14"/>
    <mergeCell ref="DR14:DY14"/>
    <mergeCell ref="DZ11:EH11"/>
    <mergeCell ref="EI11:ES11"/>
    <mergeCell ref="ET11:FA11"/>
    <mergeCell ref="FB11:FJ11"/>
    <mergeCell ref="A14:T14"/>
    <mergeCell ref="U14:AC14"/>
    <mergeCell ref="AD14:AL14"/>
    <mergeCell ref="AM14:AU14"/>
    <mergeCell ref="AV14:BG14"/>
    <mergeCell ref="BH14:BP14"/>
    <mergeCell ref="BQ11:CD11"/>
    <mergeCell ref="CE11:CO11"/>
    <mergeCell ref="CP11:CW11"/>
    <mergeCell ref="CX11:DF11"/>
    <mergeCell ref="DG11:DQ11"/>
    <mergeCell ref="DR11:DY11"/>
    <mergeCell ref="A11:T11"/>
    <mergeCell ref="U11:AC11"/>
    <mergeCell ref="AD11:AL11"/>
    <mergeCell ref="AM11:AU11"/>
    <mergeCell ref="AV11:BG11"/>
    <mergeCell ref="BH11:BP11"/>
    <mergeCell ref="A4:T7"/>
    <mergeCell ref="A8:T8"/>
    <mergeCell ref="A28:AC28"/>
    <mergeCell ref="AD28:AL28"/>
    <mergeCell ref="U27:AC27"/>
    <mergeCell ref="U4:AC7"/>
    <mergeCell ref="A9:T9"/>
    <mergeCell ref="A27:T27"/>
    <mergeCell ref="U8:AC8"/>
    <mergeCell ref="U9:AC9"/>
    <mergeCell ref="AD27:AL27"/>
    <mergeCell ref="BH9:BP9"/>
    <mergeCell ref="AV9:BG9"/>
    <mergeCell ref="AM9:AU9"/>
    <mergeCell ref="AD9:AL9"/>
    <mergeCell ref="BH7:BP7"/>
    <mergeCell ref="AV7:BG7"/>
    <mergeCell ref="AM7:AU7"/>
    <mergeCell ref="AD7:AL7"/>
    <mergeCell ref="AM28:AU28"/>
    <mergeCell ref="AV28:BG28"/>
    <mergeCell ref="BH28:BP28"/>
    <mergeCell ref="BH27:BP27"/>
    <mergeCell ref="AV27:BG27"/>
    <mergeCell ref="AM27:AU27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36:FA36"/>
    <mergeCell ref="EI37:ES37"/>
    <mergeCell ref="ET37:FA37"/>
    <mergeCell ref="EI38:ES38"/>
    <mergeCell ref="ET38:FA38"/>
    <mergeCell ref="CE36:CO36"/>
    <mergeCell ref="CP36:CW36"/>
    <mergeCell ref="CX36:DF36"/>
    <mergeCell ref="DZ36:EH36"/>
    <mergeCell ref="EI36:ES36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27:FJ27"/>
    <mergeCell ref="DG27:DQ27"/>
    <mergeCell ref="ET27:FA27"/>
    <mergeCell ref="DR27:DY27"/>
    <mergeCell ref="ET8:FA8"/>
    <mergeCell ref="FB8:FJ8"/>
    <mergeCell ref="DZ9:EH9"/>
    <mergeCell ref="EI9:ES9"/>
    <mergeCell ref="DG8:DQ8"/>
    <mergeCell ref="DR8:DY8"/>
    <mergeCell ref="BQ28:CD28"/>
    <mergeCell ref="CE28:CO28"/>
    <mergeCell ref="CP28:CW28"/>
    <mergeCell ref="CX28:DF28"/>
    <mergeCell ref="ET9:FA9"/>
    <mergeCell ref="FB9:FJ9"/>
    <mergeCell ref="BQ27:CD27"/>
    <mergeCell ref="CE27:CO27"/>
    <mergeCell ref="CP27:CW27"/>
    <mergeCell ref="CX27:DF27"/>
    <mergeCell ref="DZ27:EH27"/>
    <mergeCell ref="EI27:ES27"/>
    <mergeCell ref="EI28:ES28"/>
    <mergeCell ref="ET28:FA28"/>
    <mergeCell ref="DG28:DQ28"/>
    <mergeCell ref="DR28:DY28"/>
    <mergeCell ref="DZ28:EH28"/>
    <mergeCell ref="FB28:FJ28"/>
    <mergeCell ref="BQ29:CD29"/>
    <mergeCell ref="CE29:CO29"/>
    <mergeCell ref="CP29:CW29"/>
    <mergeCell ref="CX29:DF29"/>
    <mergeCell ref="DG29:DQ29"/>
    <mergeCell ref="DR29:DY29"/>
    <mergeCell ref="DZ29:EH29"/>
    <mergeCell ref="EI29:ES29"/>
    <mergeCell ref="ET29:FA29"/>
    <mergeCell ref="A2:FJ2"/>
    <mergeCell ref="A33:T36"/>
    <mergeCell ref="U33:AC36"/>
    <mergeCell ref="AD33:BP35"/>
    <mergeCell ref="BQ33:CD36"/>
    <mergeCell ref="CE33:FJ33"/>
    <mergeCell ref="CE34:CQ34"/>
    <mergeCell ref="CR34:CT34"/>
    <mergeCell ref="CU34:DF34"/>
    <mergeCell ref="FB29:FJ29"/>
    <mergeCell ref="EY34:FJ34"/>
    <mergeCell ref="CE35:DF35"/>
    <mergeCell ref="DG35:EH35"/>
    <mergeCell ref="EI35:FJ35"/>
    <mergeCell ref="DT34:DV34"/>
    <mergeCell ref="DW34:EH34"/>
    <mergeCell ref="EI34:EU34"/>
    <mergeCell ref="EV34:EX34"/>
    <mergeCell ref="DG34:DS34"/>
    <mergeCell ref="DR36:DY36"/>
    <mergeCell ref="CX37:DF37"/>
    <mergeCell ref="DG37:DQ37"/>
    <mergeCell ref="DR37:DY37"/>
    <mergeCell ref="AD36:AL36"/>
    <mergeCell ref="AM36:AU36"/>
    <mergeCell ref="AV36:BG36"/>
    <mergeCell ref="BH36:BP36"/>
    <mergeCell ref="BH37:BP37"/>
    <mergeCell ref="BQ37:CD37"/>
    <mergeCell ref="DZ37:EH37"/>
    <mergeCell ref="FB36:FJ36"/>
    <mergeCell ref="A37:T37"/>
    <mergeCell ref="U37:AC37"/>
    <mergeCell ref="AD37:AL37"/>
    <mergeCell ref="AM37:AU37"/>
    <mergeCell ref="AV37:BG37"/>
    <mergeCell ref="CE37:CO37"/>
    <mergeCell ref="CP37:CW37"/>
    <mergeCell ref="DG36:DQ36"/>
    <mergeCell ref="DR38:DY38"/>
    <mergeCell ref="DZ38:EH38"/>
    <mergeCell ref="FB37:FJ37"/>
    <mergeCell ref="A38:T38"/>
    <mergeCell ref="U38:AC38"/>
    <mergeCell ref="AD38:AL38"/>
    <mergeCell ref="AM38:AU38"/>
    <mergeCell ref="AV38:BG38"/>
    <mergeCell ref="BH38:BP38"/>
    <mergeCell ref="BQ38:CD38"/>
    <mergeCell ref="CE39:CO39"/>
    <mergeCell ref="CP39:CW39"/>
    <mergeCell ref="CX38:DF38"/>
    <mergeCell ref="DG38:DQ38"/>
    <mergeCell ref="CE38:CO38"/>
    <mergeCell ref="CP38:CW38"/>
    <mergeCell ref="CX39:DF39"/>
    <mergeCell ref="DG39:DQ39"/>
    <mergeCell ref="FB38:FJ38"/>
    <mergeCell ref="A39:T39"/>
    <mergeCell ref="U39:AC39"/>
    <mergeCell ref="AD39:AL39"/>
    <mergeCell ref="AM39:AU39"/>
    <mergeCell ref="AV39:BG39"/>
    <mergeCell ref="EI39:ES39"/>
    <mergeCell ref="ET39:FA39"/>
    <mergeCell ref="BH39:BP39"/>
    <mergeCell ref="BQ39:CD39"/>
    <mergeCell ref="FB39:FJ39"/>
    <mergeCell ref="A40:AC40"/>
    <mergeCell ref="AD40:AL40"/>
    <mergeCell ref="AM40:AU40"/>
    <mergeCell ref="AV40:BG40"/>
    <mergeCell ref="BH40:BP40"/>
    <mergeCell ref="BQ40:CD40"/>
    <mergeCell ref="CE40:CO40"/>
    <mergeCell ref="DR39:DY39"/>
    <mergeCell ref="DZ39:EH39"/>
    <mergeCell ref="CP41:CW41"/>
    <mergeCell ref="CX41:DF41"/>
    <mergeCell ref="DZ40:EH40"/>
    <mergeCell ref="EI40:ES40"/>
    <mergeCell ref="ET40:FA40"/>
    <mergeCell ref="FB40:FJ40"/>
    <mergeCell ref="CP40:CW40"/>
    <mergeCell ref="CX40:DF40"/>
    <mergeCell ref="DG40:DQ40"/>
    <mergeCell ref="DR40:DY40"/>
    <mergeCell ref="ET41:FA41"/>
    <mergeCell ref="FB41:FJ41"/>
    <mergeCell ref="A31:FJ31"/>
    <mergeCell ref="A43:FJ43"/>
    <mergeCell ref="DG41:DQ41"/>
    <mergeCell ref="DR41:DY41"/>
    <mergeCell ref="DZ41:EH41"/>
    <mergeCell ref="EI41:ES41"/>
    <mergeCell ref="BQ41:CD41"/>
    <mergeCell ref="CE41:CO41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ET18:FA18"/>
    <mergeCell ref="FB18:FJ18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DZ22:EH22"/>
    <mergeCell ref="EI22:ES22"/>
    <mergeCell ref="ET22:FA22"/>
    <mergeCell ref="FB22:FJ22"/>
    <mergeCell ref="BQ22:CD22"/>
    <mergeCell ref="CE22:CO22"/>
    <mergeCell ref="CP22:CW22"/>
    <mergeCell ref="CX22:DF22"/>
    <mergeCell ref="DG22:DQ22"/>
    <mergeCell ref="DR22:DY22"/>
  </mergeCells>
  <printOptions/>
  <pageMargins left="0.3937007874015748" right="0.3937007874015748" top="0.7874015748031497" bottom="0.3937007874015748" header="0.1968503937007874" footer="0.1968503937007874"/>
  <pageSetup fitToHeight="2" horizontalDpi="600" verticalDpi="600" orientation="landscape" paperSize="9" scale="80" r:id="rId1"/>
  <rowBreaks count="2" manualBreakCount="2">
    <brk id="16" max="165" man="1"/>
    <brk id="30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54"/>
  <sheetViews>
    <sheetView view="pageBreakPreview" zoomScaleSheetLayoutView="100" workbookViewId="0" topLeftCell="A13">
      <selection activeCell="CP19" sqref="CP19:CW19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5" customFormat="1" ht="11.25">
      <c r="A2" s="408" t="s">
        <v>52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  <c r="FF2" s="408"/>
      <c r="FG2" s="408"/>
      <c r="FH2" s="408"/>
      <c r="FI2" s="408"/>
      <c r="FJ2" s="408"/>
    </row>
    <row r="4" spans="1:166" s="18" customFormat="1" ht="19.5" customHeight="1">
      <c r="A4" s="392" t="s">
        <v>0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409" t="s">
        <v>50</v>
      </c>
      <c r="V4" s="410"/>
      <c r="W4" s="410"/>
      <c r="X4" s="410"/>
      <c r="Y4" s="410"/>
      <c r="Z4" s="410"/>
      <c r="AA4" s="410"/>
      <c r="AB4" s="410"/>
      <c r="AC4" s="411"/>
      <c r="AD4" s="410" t="s">
        <v>32</v>
      </c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1"/>
      <c r="BQ4" s="409" t="s">
        <v>66</v>
      </c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1"/>
      <c r="CE4" s="379" t="s">
        <v>36</v>
      </c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  <c r="DT4" s="380"/>
      <c r="DU4" s="380"/>
      <c r="DV4" s="380"/>
      <c r="DW4" s="380"/>
      <c r="DX4" s="380"/>
      <c r="DY4" s="380"/>
      <c r="DZ4" s="380"/>
      <c r="EA4" s="380"/>
      <c r="EB4" s="380"/>
      <c r="EC4" s="380"/>
      <c r="ED4" s="380"/>
      <c r="EE4" s="380"/>
      <c r="EF4" s="380"/>
      <c r="EG4" s="380"/>
      <c r="EH4" s="380"/>
      <c r="EI4" s="380"/>
      <c r="EJ4" s="380"/>
      <c r="EK4" s="380"/>
      <c r="EL4" s="380"/>
      <c r="EM4" s="380"/>
      <c r="EN4" s="380"/>
      <c r="EO4" s="380"/>
      <c r="EP4" s="380"/>
      <c r="EQ4" s="380"/>
      <c r="ER4" s="380"/>
      <c r="ES4" s="380"/>
      <c r="ET4" s="380"/>
      <c r="EU4" s="380"/>
      <c r="EV4" s="380"/>
      <c r="EW4" s="380"/>
      <c r="EX4" s="380"/>
      <c r="EY4" s="380"/>
      <c r="EZ4" s="380"/>
      <c r="FA4" s="380"/>
      <c r="FB4" s="380"/>
      <c r="FC4" s="380"/>
      <c r="FD4" s="380"/>
      <c r="FE4" s="380"/>
      <c r="FF4" s="380"/>
      <c r="FG4" s="380"/>
      <c r="FH4" s="380"/>
      <c r="FI4" s="380"/>
      <c r="FJ4" s="380"/>
    </row>
    <row r="5" spans="1:166" s="18" customFormat="1" ht="19.5" customHeight="1">
      <c r="A5" s="392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412"/>
      <c r="V5" s="413"/>
      <c r="W5" s="413"/>
      <c r="X5" s="413"/>
      <c r="Y5" s="413"/>
      <c r="Z5" s="413"/>
      <c r="AA5" s="413"/>
      <c r="AB5" s="413"/>
      <c r="AC5" s="414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4"/>
      <c r="BQ5" s="412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4"/>
      <c r="CE5" s="406" t="s">
        <v>44</v>
      </c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4"/>
      <c r="CS5" s="404"/>
      <c r="CT5" s="404"/>
      <c r="CU5" s="400" t="s">
        <v>27</v>
      </c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5"/>
      <c r="DG5" s="406" t="s">
        <v>44</v>
      </c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T5" s="404"/>
      <c r="DU5" s="404"/>
      <c r="DV5" s="404"/>
      <c r="DW5" s="400" t="s">
        <v>27</v>
      </c>
      <c r="DX5" s="400"/>
      <c r="DY5" s="400"/>
      <c r="DZ5" s="400"/>
      <c r="EA5" s="400"/>
      <c r="EB5" s="400"/>
      <c r="EC5" s="400"/>
      <c r="ED5" s="400"/>
      <c r="EE5" s="400"/>
      <c r="EF5" s="400"/>
      <c r="EG5" s="400"/>
      <c r="EH5" s="405"/>
      <c r="EI5" s="406" t="s">
        <v>44</v>
      </c>
      <c r="EJ5" s="407"/>
      <c r="EK5" s="407"/>
      <c r="EL5" s="407"/>
      <c r="EM5" s="407"/>
      <c r="EN5" s="407"/>
      <c r="EO5" s="407"/>
      <c r="EP5" s="407"/>
      <c r="EQ5" s="407"/>
      <c r="ER5" s="407"/>
      <c r="ES5" s="407"/>
      <c r="ET5" s="407"/>
      <c r="EU5" s="407"/>
      <c r="EV5" s="404"/>
      <c r="EW5" s="404"/>
      <c r="EX5" s="404"/>
      <c r="EY5" s="400" t="s">
        <v>27</v>
      </c>
      <c r="EZ5" s="400"/>
      <c r="FA5" s="400"/>
      <c r="FB5" s="400"/>
      <c r="FC5" s="400"/>
      <c r="FD5" s="400"/>
      <c r="FE5" s="400"/>
      <c r="FF5" s="400"/>
      <c r="FG5" s="400"/>
      <c r="FH5" s="400"/>
      <c r="FI5" s="400"/>
      <c r="FJ5" s="400"/>
    </row>
    <row r="6" spans="1:166" s="18" customFormat="1" ht="19.5" customHeigh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412"/>
      <c r="V6" s="413"/>
      <c r="W6" s="413"/>
      <c r="X6" s="413"/>
      <c r="Y6" s="413"/>
      <c r="Z6" s="413"/>
      <c r="AA6" s="413"/>
      <c r="AB6" s="413"/>
      <c r="AC6" s="414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7"/>
      <c r="BQ6" s="412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4"/>
      <c r="CE6" s="401" t="s">
        <v>41</v>
      </c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2"/>
      <c r="DF6" s="403"/>
      <c r="DG6" s="401" t="s">
        <v>42</v>
      </c>
      <c r="DH6" s="402"/>
      <c r="DI6" s="402"/>
      <c r="DJ6" s="402"/>
      <c r="DK6" s="402"/>
      <c r="DL6" s="402"/>
      <c r="DM6" s="402"/>
      <c r="DN6" s="402"/>
      <c r="DO6" s="402"/>
      <c r="DP6" s="402"/>
      <c r="DQ6" s="402"/>
      <c r="DR6" s="402"/>
      <c r="DS6" s="402"/>
      <c r="DT6" s="402"/>
      <c r="DU6" s="402"/>
      <c r="DV6" s="402"/>
      <c r="DW6" s="402"/>
      <c r="DX6" s="402"/>
      <c r="DY6" s="402"/>
      <c r="DZ6" s="402"/>
      <c r="EA6" s="402"/>
      <c r="EB6" s="402"/>
      <c r="EC6" s="402"/>
      <c r="ED6" s="402"/>
      <c r="EE6" s="402"/>
      <c r="EF6" s="402"/>
      <c r="EG6" s="402"/>
      <c r="EH6" s="403"/>
      <c r="EI6" s="401" t="s">
        <v>43</v>
      </c>
      <c r="EJ6" s="402"/>
      <c r="EK6" s="402"/>
      <c r="EL6" s="402"/>
      <c r="EM6" s="402"/>
      <c r="EN6" s="402"/>
      <c r="EO6" s="402"/>
      <c r="EP6" s="402"/>
      <c r="EQ6" s="402"/>
      <c r="ER6" s="402"/>
      <c r="ES6" s="402"/>
      <c r="ET6" s="402"/>
      <c r="EU6" s="402"/>
      <c r="EV6" s="402"/>
      <c r="EW6" s="402"/>
      <c r="EX6" s="402"/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</row>
    <row r="7" spans="1:166" s="18" customFormat="1" ht="37.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415"/>
      <c r="V7" s="416"/>
      <c r="W7" s="416"/>
      <c r="X7" s="416"/>
      <c r="Y7" s="416"/>
      <c r="Z7" s="416"/>
      <c r="AA7" s="416"/>
      <c r="AB7" s="416"/>
      <c r="AC7" s="417"/>
      <c r="AD7" s="392" t="s">
        <v>28</v>
      </c>
      <c r="AE7" s="392"/>
      <c r="AF7" s="392"/>
      <c r="AG7" s="392"/>
      <c r="AH7" s="392"/>
      <c r="AI7" s="392"/>
      <c r="AJ7" s="392"/>
      <c r="AK7" s="392"/>
      <c r="AL7" s="399"/>
      <c r="AM7" s="398" t="s">
        <v>29</v>
      </c>
      <c r="AN7" s="392"/>
      <c r="AO7" s="392"/>
      <c r="AP7" s="392"/>
      <c r="AQ7" s="392"/>
      <c r="AR7" s="392"/>
      <c r="AS7" s="392"/>
      <c r="AT7" s="392"/>
      <c r="AU7" s="399"/>
      <c r="AV7" s="398" t="s">
        <v>63</v>
      </c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9"/>
      <c r="BH7" s="398" t="s">
        <v>33</v>
      </c>
      <c r="BI7" s="392"/>
      <c r="BJ7" s="392"/>
      <c r="BK7" s="392"/>
      <c r="BL7" s="392"/>
      <c r="BM7" s="392"/>
      <c r="BN7" s="392"/>
      <c r="BO7" s="392"/>
      <c r="BP7" s="399"/>
      <c r="BQ7" s="415"/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7"/>
      <c r="CE7" s="398" t="s">
        <v>38</v>
      </c>
      <c r="CF7" s="392"/>
      <c r="CG7" s="392"/>
      <c r="CH7" s="392"/>
      <c r="CI7" s="392"/>
      <c r="CJ7" s="392"/>
      <c r="CK7" s="392"/>
      <c r="CL7" s="392"/>
      <c r="CM7" s="392"/>
      <c r="CN7" s="392"/>
      <c r="CO7" s="399"/>
      <c r="CP7" s="398" t="s">
        <v>1</v>
      </c>
      <c r="CQ7" s="392"/>
      <c r="CR7" s="392"/>
      <c r="CS7" s="392"/>
      <c r="CT7" s="392"/>
      <c r="CU7" s="392"/>
      <c r="CV7" s="392"/>
      <c r="CW7" s="399"/>
      <c r="CX7" s="392" t="s">
        <v>62</v>
      </c>
      <c r="CY7" s="392"/>
      <c r="CZ7" s="392"/>
      <c r="DA7" s="392"/>
      <c r="DB7" s="392"/>
      <c r="DC7" s="392"/>
      <c r="DD7" s="392"/>
      <c r="DE7" s="392"/>
      <c r="DF7" s="392"/>
      <c r="DG7" s="398" t="s">
        <v>38</v>
      </c>
      <c r="DH7" s="392"/>
      <c r="DI7" s="392"/>
      <c r="DJ7" s="392"/>
      <c r="DK7" s="392"/>
      <c r="DL7" s="392"/>
      <c r="DM7" s="392"/>
      <c r="DN7" s="392"/>
      <c r="DO7" s="392"/>
      <c r="DP7" s="392"/>
      <c r="DQ7" s="399"/>
      <c r="DR7" s="398" t="s">
        <v>1</v>
      </c>
      <c r="DS7" s="392"/>
      <c r="DT7" s="392"/>
      <c r="DU7" s="392"/>
      <c r="DV7" s="392"/>
      <c r="DW7" s="392"/>
      <c r="DX7" s="392"/>
      <c r="DY7" s="399"/>
      <c r="DZ7" s="392" t="s">
        <v>62</v>
      </c>
      <c r="EA7" s="392"/>
      <c r="EB7" s="392"/>
      <c r="EC7" s="392"/>
      <c r="ED7" s="392"/>
      <c r="EE7" s="392"/>
      <c r="EF7" s="392"/>
      <c r="EG7" s="392"/>
      <c r="EH7" s="392"/>
      <c r="EI7" s="398" t="s">
        <v>38</v>
      </c>
      <c r="EJ7" s="392"/>
      <c r="EK7" s="392"/>
      <c r="EL7" s="392"/>
      <c r="EM7" s="392"/>
      <c r="EN7" s="392"/>
      <c r="EO7" s="392"/>
      <c r="EP7" s="392"/>
      <c r="EQ7" s="392"/>
      <c r="ER7" s="392"/>
      <c r="ES7" s="399"/>
      <c r="ET7" s="398" t="s">
        <v>1</v>
      </c>
      <c r="EU7" s="392"/>
      <c r="EV7" s="392"/>
      <c r="EW7" s="392"/>
      <c r="EX7" s="392"/>
      <c r="EY7" s="392"/>
      <c r="EZ7" s="392"/>
      <c r="FA7" s="399"/>
      <c r="FB7" s="392" t="s">
        <v>62</v>
      </c>
      <c r="FC7" s="392"/>
      <c r="FD7" s="392"/>
      <c r="FE7" s="392"/>
      <c r="FF7" s="392"/>
      <c r="FG7" s="392"/>
      <c r="FH7" s="392"/>
      <c r="FI7" s="392"/>
      <c r="FJ7" s="392"/>
    </row>
    <row r="8" spans="1:166" s="18" customFormat="1" ht="12" thickBot="1">
      <c r="A8" s="393">
        <v>1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4"/>
      <c r="U8" s="373">
        <v>2</v>
      </c>
      <c r="V8" s="371"/>
      <c r="W8" s="371"/>
      <c r="X8" s="371"/>
      <c r="Y8" s="371"/>
      <c r="Z8" s="371"/>
      <c r="AA8" s="371"/>
      <c r="AB8" s="371"/>
      <c r="AC8" s="372"/>
      <c r="AD8" s="371">
        <v>3</v>
      </c>
      <c r="AE8" s="371"/>
      <c r="AF8" s="371"/>
      <c r="AG8" s="371"/>
      <c r="AH8" s="371"/>
      <c r="AI8" s="371"/>
      <c r="AJ8" s="371"/>
      <c r="AK8" s="371"/>
      <c r="AL8" s="372"/>
      <c r="AM8" s="373">
        <v>4</v>
      </c>
      <c r="AN8" s="371"/>
      <c r="AO8" s="371"/>
      <c r="AP8" s="371"/>
      <c r="AQ8" s="371"/>
      <c r="AR8" s="371"/>
      <c r="AS8" s="371"/>
      <c r="AT8" s="371"/>
      <c r="AU8" s="372"/>
      <c r="AV8" s="373">
        <v>5</v>
      </c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2"/>
      <c r="BH8" s="373">
        <v>6</v>
      </c>
      <c r="BI8" s="371"/>
      <c r="BJ8" s="371"/>
      <c r="BK8" s="371"/>
      <c r="BL8" s="371"/>
      <c r="BM8" s="371"/>
      <c r="BN8" s="371"/>
      <c r="BO8" s="371"/>
      <c r="BP8" s="372"/>
      <c r="BQ8" s="395">
        <v>7</v>
      </c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7"/>
      <c r="CE8" s="395">
        <v>8</v>
      </c>
      <c r="CF8" s="396"/>
      <c r="CG8" s="396"/>
      <c r="CH8" s="396"/>
      <c r="CI8" s="396"/>
      <c r="CJ8" s="396"/>
      <c r="CK8" s="396"/>
      <c r="CL8" s="396"/>
      <c r="CM8" s="396"/>
      <c r="CN8" s="396"/>
      <c r="CO8" s="397"/>
      <c r="CP8" s="373">
        <v>9</v>
      </c>
      <c r="CQ8" s="371"/>
      <c r="CR8" s="371"/>
      <c r="CS8" s="371"/>
      <c r="CT8" s="371"/>
      <c r="CU8" s="371"/>
      <c r="CV8" s="371"/>
      <c r="CW8" s="372"/>
      <c r="CX8" s="371">
        <v>10</v>
      </c>
      <c r="CY8" s="371"/>
      <c r="CZ8" s="371"/>
      <c r="DA8" s="371"/>
      <c r="DB8" s="371"/>
      <c r="DC8" s="371"/>
      <c r="DD8" s="371"/>
      <c r="DE8" s="371"/>
      <c r="DF8" s="371"/>
      <c r="DG8" s="395">
        <v>11</v>
      </c>
      <c r="DH8" s="396"/>
      <c r="DI8" s="396"/>
      <c r="DJ8" s="396"/>
      <c r="DK8" s="396"/>
      <c r="DL8" s="396"/>
      <c r="DM8" s="396"/>
      <c r="DN8" s="396"/>
      <c r="DO8" s="396"/>
      <c r="DP8" s="396"/>
      <c r="DQ8" s="397"/>
      <c r="DR8" s="373">
        <v>12</v>
      </c>
      <c r="DS8" s="371"/>
      <c r="DT8" s="371"/>
      <c r="DU8" s="371"/>
      <c r="DV8" s="371"/>
      <c r="DW8" s="371"/>
      <c r="DX8" s="371"/>
      <c r="DY8" s="372"/>
      <c r="DZ8" s="371">
        <v>13</v>
      </c>
      <c r="EA8" s="371"/>
      <c r="EB8" s="371"/>
      <c r="EC8" s="371"/>
      <c r="ED8" s="371"/>
      <c r="EE8" s="371"/>
      <c r="EF8" s="371"/>
      <c r="EG8" s="371"/>
      <c r="EH8" s="371"/>
      <c r="EI8" s="395">
        <v>14</v>
      </c>
      <c r="EJ8" s="396"/>
      <c r="EK8" s="396"/>
      <c r="EL8" s="396"/>
      <c r="EM8" s="396"/>
      <c r="EN8" s="396"/>
      <c r="EO8" s="396"/>
      <c r="EP8" s="396"/>
      <c r="EQ8" s="396"/>
      <c r="ER8" s="396"/>
      <c r="ES8" s="397"/>
      <c r="ET8" s="373">
        <v>15</v>
      </c>
      <c r="EU8" s="371"/>
      <c r="EV8" s="371"/>
      <c r="EW8" s="371"/>
      <c r="EX8" s="371"/>
      <c r="EY8" s="371"/>
      <c r="EZ8" s="371"/>
      <c r="FA8" s="372"/>
      <c r="FB8" s="371">
        <v>16</v>
      </c>
      <c r="FC8" s="371"/>
      <c r="FD8" s="371"/>
      <c r="FE8" s="371"/>
      <c r="FF8" s="371"/>
      <c r="FG8" s="371"/>
      <c r="FH8" s="371"/>
      <c r="FI8" s="371"/>
      <c r="FJ8" s="371"/>
    </row>
    <row r="9" spans="1:166" s="19" customFormat="1" ht="12.7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358"/>
      <c r="V9" s="353"/>
      <c r="W9" s="353"/>
      <c r="X9" s="353"/>
      <c r="Y9" s="353"/>
      <c r="Z9" s="353"/>
      <c r="AA9" s="353"/>
      <c r="AB9" s="353"/>
      <c r="AC9" s="353"/>
      <c r="AD9" s="352"/>
      <c r="AE9" s="353"/>
      <c r="AF9" s="353"/>
      <c r="AG9" s="353"/>
      <c r="AH9" s="353"/>
      <c r="AI9" s="353"/>
      <c r="AJ9" s="353"/>
      <c r="AK9" s="353"/>
      <c r="AL9" s="355"/>
      <c r="AM9" s="352"/>
      <c r="AN9" s="353"/>
      <c r="AO9" s="353"/>
      <c r="AP9" s="353"/>
      <c r="AQ9" s="353"/>
      <c r="AR9" s="353"/>
      <c r="AS9" s="353"/>
      <c r="AT9" s="353"/>
      <c r="AU9" s="355"/>
      <c r="AV9" s="352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5"/>
      <c r="BH9" s="352"/>
      <c r="BI9" s="353"/>
      <c r="BJ9" s="353"/>
      <c r="BK9" s="353"/>
      <c r="BL9" s="353"/>
      <c r="BM9" s="353"/>
      <c r="BN9" s="353"/>
      <c r="BO9" s="353"/>
      <c r="BP9" s="355"/>
      <c r="BQ9" s="352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5"/>
      <c r="CE9" s="349"/>
      <c r="CF9" s="350"/>
      <c r="CG9" s="350"/>
      <c r="CH9" s="350"/>
      <c r="CI9" s="350"/>
      <c r="CJ9" s="350"/>
      <c r="CK9" s="350"/>
      <c r="CL9" s="350"/>
      <c r="CM9" s="350"/>
      <c r="CN9" s="350"/>
      <c r="CO9" s="351"/>
      <c r="CP9" s="349"/>
      <c r="CQ9" s="350"/>
      <c r="CR9" s="350"/>
      <c r="CS9" s="350"/>
      <c r="CT9" s="350"/>
      <c r="CU9" s="350"/>
      <c r="CV9" s="350"/>
      <c r="CW9" s="351"/>
      <c r="CX9" s="353"/>
      <c r="CY9" s="353"/>
      <c r="CZ9" s="353"/>
      <c r="DA9" s="353"/>
      <c r="DB9" s="353"/>
      <c r="DC9" s="353"/>
      <c r="DD9" s="353"/>
      <c r="DE9" s="353"/>
      <c r="DF9" s="355"/>
      <c r="DG9" s="349"/>
      <c r="DH9" s="350"/>
      <c r="DI9" s="350"/>
      <c r="DJ9" s="350"/>
      <c r="DK9" s="350"/>
      <c r="DL9" s="350"/>
      <c r="DM9" s="350"/>
      <c r="DN9" s="350"/>
      <c r="DO9" s="350"/>
      <c r="DP9" s="350"/>
      <c r="DQ9" s="351"/>
      <c r="DR9" s="349"/>
      <c r="DS9" s="350"/>
      <c r="DT9" s="350"/>
      <c r="DU9" s="350"/>
      <c r="DV9" s="350"/>
      <c r="DW9" s="350"/>
      <c r="DX9" s="350"/>
      <c r="DY9" s="351"/>
      <c r="DZ9" s="353"/>
      <c r="EA9" s="353"/>
      <c r="EB9" s="353"/>
      <c r="EC9" s="353"/>
      <c r="ED9" s="353"/>
      <c r="EE9" s="353"/>
      <c r="EF9" s="353"/>
      <c r="EG9" s="353"/>
      <c r="EH9" s="355"/>
      <c r="EI9" s="349"/>
      <c r="EJ9" s="350"/>
      <c r="EK9" s="350"/>
      <c r="EL9" s="350"/>
      <c r="EM9" s="350"/>
      <c r="EN9" s="350"/>
      <c r="EO9" s="350"/>
      <c r="EP9" s="350"/>
      <c r="EQ9" s="350"/>
      <c r="ER9" s="350"/>
      <c r="ES9" s="351"/>
      <c r="ET9" s="349"/>
      <c r="EU9" s="350"/>
      <c r="EV9" s="350"/>
      <c r="EW9" s="350"/>
      <c r="EX9" s="350"/>
      <c r="EY9" s="350"/>
      <c r="EZ9" s="350"/>
      <c r="FA9" s="351"/>
      <c r="FB9" s="352"/>
      <c r="FC9" s="353"/>
      <c r="FD9" s="353"/>
      <c r="FE9" s="353"/>
      <c r="FF9" s="353"/>
      <c r="FG9" s="353"/>
      <c r="FH9" s="353"/>
      <c r="FI9" s="353"/>
      <c r="FJ9" s="354"/>
    </row>
    <row r="10" spans="1:166" s="19" customFormat="1" ht="12.75" customHeight="1" thickBo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7"/>
      <c r="U10" s="391"/>
      <c r="V10" s="364"/>
      <c r="W10" s="364"/>
      <c r="X10" s="364"/>
      <c r="Y10" s="364"/>
      <c r="Z10" s="364"/>
      <c r="AA10" s="364"/>
      <c r="AB10" s="364"/>
      <c r="AC10" s="364"/>
      <c r="AD10" s="376"/>
      <c r="AE10" s="377"/>
      <c r="AF10" s="377"/>
      <c r="AG10" s="377"/>
      <c r="AH10" s="377"/>
      <c r="AI10" s="377"/>
      <c r="AJ10" s="377"/>
      <c r="AK10" s="377"/>
      <c r="AL10" s="390"/>
      <c r="AM10" s="376"/>
      <c r="AN10" s="377"/>
      <c r="AO10" s="377"/>
      <c r="AP10" s="377"/>
      <c r="AQ10" s="377"/>
      <c r="AR10" s="377"/>
      <c r="AS10" s="377"/>
      <c r="AT10" s="377"/>
      <c r="AU10" s="390"/>
      <c r="AV10" s="376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90"/>
      <c r="BH10" s="376"/>
      <c r="BI10" s="377"/>
      <c r="BJ10" s="377"/>
      <c r="BK10" s="377"/>
      <c r="BL10" s="377"/>
      <c r="BM10" s="377"/>
      <c r="BN10" s="377"/>
      <c r="BO10" s="377"/>
      <c r="BP10" s="390"/>
      <c r="BQ10" s="376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90"/>
      <c r="CE10" s="379"/>
      <c r="CF10" s="380"/>
      <c r="CG10" s="380"/>
      <c r="CH10" s="380"/>
      <c r="CI10" s="380"/>
      <c r="CJ10" s="380"/>
      <c r="CK10" s="380"/>
      <c r="CL10" s="380"/>
      <c r="CM10" s="380"/>
      <c r="CN10" s="380"/>
      <c r="CO10" s="381"/>
      <c r="CP10" s="379"/>
      <c r="CQ10" s="380"/>
      <c r="CR10" s="380"/>
      <c r="CS10" s="380"/>
      <c r="CT10" s="380"/>
      <c r="CU10" s="380"/>
      <c r="CV10" s="380"/>
      <c r="CW10" s="381"/>
      <c r="CX10" s="377"/>
      <c r="CY10" s="377"/>
      <c r="CZ10" s="377"/>
      <c r="DA10" s="377"/>
      <c r="DB10" s="377"/>
      <c r="DC10" s="377"/>
      <c r="DD10" s="377"/>
      <c r="DE10" s="377"/>
      <c r="DF10" s="390"/>
      <c r="DG10" s="379"/>
      <c r="DH10" s="380"/>
      <c r="DI10" s="380"/>
      <c r="DJ10" s="380"/>
      <c r="DK10" s="380"/>
      <c r="DL10" s="380"/>
      <c r="DM10" s="380"/>
      <c r="DN10" s="380"/>
      <c r="DO10" s="380"/>
      <c r="DP10" s="380"/>
      <c r="DQ10" s="381"/>
      <c r="DR10" s="379"/>
      <c r="DS10" s="380"/>
      <c r="DT10" s="380"/>
      <c r="DU10" s="380"/>
      <c r="DV10" s="380"/>
      <c r="DW10" s="380"/>
      <c r="DX10" s="380"/>
      <c r="DY10" s="381"/>
      <c r="DZ10" s="377"/>
      <c r="EA10" s="377"/>
      <c r="EB10" s="377"/>
      <c r="EC10" s="377"/>
      <c r="ED10" s="377"/>
      <c r="EE10" s="377"/>
      <c r="EF10" s="377"/>
      <c r="EG10" s="377"/>
      <c r="EH10" s="390"/>
      <c r="EI10" s="379"/>
      <c r="EJ10" s="380"/>
      <c r="EK10" s="380"/>
      <c r="EL10" s="380"/>
      <c r="EM10" s="380"/>
      <c r="EN10" s="380"/>
      <c r="EO10" s="380"/>
      <c r="EP10" s="380"/>
      <c r="EQ10" s="380"/>
      <c r="ER10" s="380"/>
      <c r="ES10" s="381"/>
      <c r="ET10" s="379"/>
      <c r="EU10" s="380"/>
      <c r="EV10" s="380"/>
      <c r="EW10" s="380"/>
      <c r="EX10" s="380"/>
      <c r="EY10" s="380"/>
      <c r="EZ10" s="380"/>
      <c r="FA10" s="381"/>
      <c r="FB10" s="376"/>
      <c r="FC10" s="377"/>
      <c r="FD10" s="377"/>
      <c r="FE10" s="377"/>
      <c r="FF10" s="377"/>
      <c r="FG10" s="377"/>
      <c r="FH10" s="377"/>
      <c r="FI10" s="377"/>
      <c r="FJ10" s="378"/>
    </row>
    <row r="11" spans="1:166" s="19" customFormat="1" ht="13.5" customHeight="1" thickBot="1">
      <c r="A11" s="382" t="s">
        <v>35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3"/>
      <c r="AE11" s="384"/>
      <c r="AF11" s="384"/>
      <c r="AG11" s="384"/>
      <c r="AH11" s="384"/>
      <c r="AI11" s="384"/>
      <c r="AJ11" s="384"/>
      <c r="AK11" s="384"/>
      <c r="AL11" s="385"/>
      <c r="AM11" s="386"/>
      <c r="AN11" s="384"/>
      <c r="AO11" s="384"/>
      <c r="AP11" s="384"/>
      <c r="AQ11" s="384"/>
      <c r="AR11" s="384"/>
      <c r="AS11" s="384"/>
      <c r="AT11" s="384"/>
      <c r="AU11" s="385"/>
      <c r="AV11" s="386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5"/>
      <c r="BH11" s="386"/>
      <c r="BI11" s="384"/>
      <c r="BJ11" s="384"/>
      <c r="BK11" s="384"/>
      <c r="BL11" s="384"/>
      <c r="BM11" s="384"/>
      <c r="BN11" s="384"/>
      <c r="BO11" s="384"/>
      <c r="BP11" s="385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7"/>
      <c r="CF11" s="388"/>
      <c r="CG11" s="388"/>
      <c r="CH11" s="388"/>
      <c r="CI11" s="388"/>
      <c r="CJ11" s="388"/>
      <c r="CK11" s="388"/>
      <c r="CL11" s="388"/>
      <c r="CM11" s="388"/>
      <c r="CN11" s="388"/>
      <c r="CO11" s="389"/>
      <c r="CP11" s="379" t="s">
        <v>37</v>
      </c>
      <c r="CQ11" s="380"/>
      <c r="CR11" s="380"/>
      <c r="CS11" s="380"/>
      <c r="CT11" s="380"/>
      <c r="CU11" s="380"/>
      <c r="CV11" s="380"/>
      <c r="CW11" s="381"/>
      <c r="CX11" s="374" t="s">
        <v>37</v>
      </c>
      <c r="CY11" s="374"/>
      <c r="CZ11" s="374"/>
      <c r="DA11" s="374"/>
      <c r="DB11" s="374"/>
      <c r="DC11" s="374"/>
      <c r="DD11" s="374"/>
      <c r="DE11" s="374"/>
      <c r="DF11" s="374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 t="s">
        <v>37</v>
      </c>
      <c r="DS11" s="375"/>
      <c r="DT11" s="375"/>
      <c r="DU11" s="375"/>
      <c r="DV11" s="375"/>
      <c r="DW11" s="375"/>
      <c r="DX11" s="375"/>
      <c r="DY11" s="375"/>
      <c r="DZ11" s="374" t="s">
        <v>37</v>
      </c>
      <c r="EA11" s="374"/>
      <c r="EB11" s="374"/>
      <c r="EC11" s="374"/>
      <c r="ED11" s="374"/>
      <c r="EE11" s="374"/>
      <c r="EF11" s="374"/>
      <c r="EG11" s="374"/>
      <c r="EH11" s="374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 t="s">
        <v>37</v>
      </c>
      <c r="EU11" s="375"/>
      <c r="EV11" s="375"/>
      <c r="EW11" s="375"/>
      <c r="EX11" s="375"/>
      <c r="EY11" s="375"/>
      <c r="EZ11" s="375"/>
      <c r="FA11" s="375"/>
      <c r="FB11" s="376" t="s">
        <v>37</v>
      </c>
      <c r="FC11" s="377"/>
      <c r="FD11" s="377"/>
      <c r="FE11" s="377"/>
      <c r="FF11" s="377"/>
      <c r="FG11" s="377"/>
      <c r="FH11" s="377"/>
      <c r="FI11" s="377"/>
      <c r="FJ11" s="378"/>
    </row>
    <row r="12" spans="69:166" s="19" customFormat="1" ht="12" thickBot="1">
      <c r="BQ12" s="369" t="s">
        <v>34</v>
      </c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70"/>
      <c r="CF12" s="371"/>
      <c r="CG12" s="371"/>
      <c r="CH12" s="371"/>
      <c r="CI12" s="371"/>
      <c r="CJ12" s="371"/>
      <c r="CK12" s="371"/>
      <c r="CL12" s="371"/>
      <c r="CM12" s="371"/>
      <c r="CN12" s="371"/>
      <c r="CO12" s="372"/>
      <c r="CP12" s="373" t="s">
        <v>37</v>
      </c>
      <c r="CQ12" s="371"/>
      <c r="CR12" s="371"/>
      <c r="CS12" s="371"/>
      <c r="CT12" s="371"/>
      <c r="CU12" s="371"/>
      <c r="CV12" s="371"/>
      <c r="CW12" s="372"/>
      <c r="CX12" s="368" t="s">
        <v>37</v>
      </c>
      <c r="CY12" s="368"/>
      <c r="CZ12" s="368"/>
      <c r="DA12" s="368"/>
      <c r="DB12" s="368"/>
      <c r="DC12" s="368"/>
      <c r="DD12" s="368"/>
      <c r="DE12" s="368"/>
      <c r="DF12" s="368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 t="s">
        <v>37</v>
      </c>
      <c r="DS12" s="362"/>
      <c r="DT12" s="362"/>
      <c r="DU12" s="362"/>
      <c r="DV12" s="362"/>
      <c r="DW12" s="362"/>
      <c r="DX12" s="362"/>
      <c r="DY12" s="362"/>
      <c r="DZ12" s="368" t="s">
        <v>37</v>
      </c>
      <c r="EA12" s="368"/>
      <c r="EB12" s="368"/>
      <c r="EC12" s="368"/>
      <c r="ED12" s="368"/>
      <c r="EE12" s="368"/>
      <c r="EF12" s="368"/>
      <c r="EG12" s="368"/>
      <c r="EH12" s="368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 t="s">
        <v>37</v>
      </c>
      <c r="EU12" s="362"/>
      <c r="EV12" s="362"/>
      <c r="EW12" s="362"/>
      <c r="EX12" s="362"/>
      <c r="EY12" s="362"/>
      <c r="EZ12" s="362"/>
      <c r="FA12" s="362"/>
      <c r="FB12" s="363" t="s">
        <v>37</v>
      </c>
      <c r="FC12" s="364"/>
      <c r="FD12" s="364"/>
      <c r="FE12" s="364"/>
      <c r="FF12" s="364"/>
      <c r="FG12" s="364"/>
      <c r="FH12" s="364"/>
      <c r="FI12" s="364"/>
      <c r="FJ12" s="365"/>
    </row>
    <row r="13" ht="4.5" customHeight="1"/>
    <row r="14" spans="1:166" s="5" customFormat="1" ht="11.25">
      <c r="A14" s="366" t="s">
        <v>53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/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/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/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  <c r="FH14" s="366"/>
      <c r="FI14" s="366"/>
      <c r="FJ14" s="366"/>
    </row>
    <row r="15" ht="7.5" customHeight="1"/>
    <row r="16" spans="1:166" s="18" customFormat="1" ht="19.5" customHeight="1">
      <c r="A16" s="392" t="s">
        <v>0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409" t="s">
        <v>50</v>
      </c>
      <c r="V16" s="410"/>
      <c r="W16" s="410"/>
      <c r="X16" s="410"/>
      <c r="Y16" s="410"/>
      <c r="Z16" s="410"/>
      <c r="AA16" s="410"/>
      <c r="AB16" s="410"/>
      <c r="AC16" s="411"/>
      <c r="AD16" s="410" t="s">
        <v>32</v>
      </c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1"/>
      <c r="BQ16" s="409" t="s">
        <v>66</v>
      </c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1"/>
      <c r="CE16" s="379" t="s">
        <v>36</v>
      </c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</row>
    <row r="17" spans="1:166" s="18" customFormat="1" ht="19.5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412"/>
      <c r="V17" s="413"/>
      <c r="W17" s="413"/>
      <c r="X17" s="413"/>
      <c r="Y17" s="413"/>
      <c r="Z17" s="413"/>
      <c r="AA17" s="413"/>
      <c r="AB17" s="413"/>
      <c r="AC17" s="414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4"/>
      <c r="BQ17" s="412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4"/>
      <c r="CE17" s="406" t="s">
        <v>44</v>
      </c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4" t="s">
        <v>251</v>
      </c>
      <c r="CS17" s="404"/>
      <c r="CT17" s="404"/>
      <c r="CU17" s="400" t="s">
        <v>27</v>
      </c>
      <c r="CV17" s="400"/>
      <c r="CW17" s="400"/>
      <c r="CX17" s="400"/>
      <c r="CY17" s="400"/>
      <c r="CZ17" s="400"/>
      <c r="DA17" s="400"/>
      <c r="DB17" s="400"/>
      <c r="DC17" s="400"/>
      <c r="DD17" s="400"/>
      <c r="DE17" s="400"/>
      <c r="DF17" s="405"/>
      <c r="DG17" s="406" t="s">
        <v>44</v>
      </c>
      <c r="DH17" s="407"/>
      <c r="DI17" s="40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4" t="s">
        <v>262</v>
      </c>
      <c r="DU17" s="404"/>
      <c r="DV17" s="404"/>
      <c r="DW17" s="400" t="s">
        <v>27</v>
      </c>
      <c r="DX17" s="400"/>
      <c r="DY17" s="400"/>
      <c r="DZ17" s="400"/>
      <c r="EA17" s="400"/>
      <c r="EB17" s="400"/>
      <c r="EC17" s="400"/>
      <c r="ED17" s="400"/>
      <c r="EE17" s="400"/>
      <c r="EF17" s="400"/>
      <c r="EG17" s="400"/>
      <c r="EH17" s="405"/>
      <c r="EI17" s="406" t="s">
        <v>44</v>
      </c>
      <c r="EJ17" s="407"/>
      <c r="EK17" s="407"/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4" t="s">
        <v>270</v>
      </c>
      <c r="EW17" s="404"/>
      <c r="EX17" s="404"/>
      <c r="EY17" s="400" t="s">
        <v>27</v>
      </c>
      <c r="EZ17" s="400"/>
      <c r="FA17" s="400"/>
      <c r="FB17" s="400"/>
      <c r="FC17" s="400"/>
      <c r="FD17" s="400"/>
      <c r="FE17" s="400"/>
      <c r="FF17" s="400"/>
      <c r="FG17" s="400"/>
      <c r="FH17" s="400"/>
      <c r="FI17" s="400"/>
      <c r="FJ17" s="400"/>
    </row>
    <row r="18" spans="1:166" s="18" customFormat="1" ht="19.5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412"/>
      <c r="V18" s="413"/>
      <c r="W18" s="413"/>
      <c r="X18" s="413"/>
      <c r="Y18" s="413"/>
      <c r="Z18" s="413"/>
      <c r="AA18" s="413"/>
      <c r="AB18" s="413"/>
      <c r="AC18" s="414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7"/>
      <c r="BQ18" s="412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4"/>
      <c r="CE18" s="401" t="s">
        <v>41</v>
      </c>
      <c r="CF18" s="402"/>
      <c r="CG18" s="402"/>
      <c r="CH18" s="402"/>
      <c r="CI18" s="402"/>
      <c r="CJ18" s="402"/>
      <c r="CK18" s="402"/>
      <c r="CL18" s="402"/>
      <c r="CM18" s="402"/>
      <c r="CN18" s="402"/>
      <c r="CO18" s="402"/>
      <c r="CP18" s="402"/>
      <c r="CQ18" s="402"/>
      <c r="CR18" s="402"/>
      <c r="CS18" s="402"/>
      <c r="CT18" s="402"/>
      <c r="CU18" s="402"/>
      <c r="CV18" s="402"/>
      <c r="CW18" s="402"/>
      <c r="CX18" s="402"/>
      <c r="CY18" s="402"/>
      <c r="CZ18" s="402"/>
      <c r="DA18" s="402"/>
      <c r="DB18" s="402"/>
      <c r="DC18" s="402"/>
      <c r="DD18" s="402"/>
      <c r="DE18" s="402"/>
      <c r="DF18" s="403"/>
      <c r="DG18" s="401" t="s">
        <v>42</v>
      </c>
      <c r="DH18" s="402"/>
      <c r="DI18" s="402"/>
      <c r="DJ18" s="402"/>
      <c r="DK18" s="402"/>
      <c r="DL18" s="402"/>
      <c r="DM18" s="402"/>
      <c r="DN18" s="402"/>
      <c r="DO18" s="402"/>
      <c r="DP18" s="402"/>
      <c r="DQ18" s="402"/>
      <c r="DR18" s="402"/>
      <c r="DS18" s="402"/>
      <c r="DT18" s="402"/>
      <c r="DU18" s="402"/>
      <c r="DV18" s="402"/>
      <c r="DW18" s="402"/>
      <c r="DX18" s="402"/>
      <c r="DY18" s="402"/>
      <c r="DZ18" s="402"/>
      <c r="EA18" s="402"/>
      <c r="EB18" s="402"/>
      <c r="EC18" s="402"/>
      <c r="ED18" s="402"/>
      <c r="EE18" s="402"/>
      <c r="EF18" s="402"/>
      <c r="EG18" s="402"/>
      <c r="EH18" s="403"/>
      <c r="EI18" s="401" t="s">
        <v>43</v>
      </c>
      <c r="EJ18" s="402"/>
      <c r="EK18" s="402"/>
      <c r="EL18" s="402"/>
      <c r="EM18" s="402"/>
      <c r="EN18" s="402"/>
      <c r="EO18" s="402"/>
      <c r="EP18" s="402"/>
      <c r="EQ18" s="402"/>
      <c r="ER18" s="402"/>
      <c r="ES18" s="402"/>
      <c r="ET18" s="402"/>
      <c r="EU18" s="402"/>
      <c r="EV18" s="402"/>
      <c r="EW18" s="402"/>
      <c r="EX18" s="402"/>
      <c r="EY18" s="402"/>
      <c r="EZ18" s="402"/>
      <c r="FA18" s="402"/>
      <c r="FB18" s="402"/>
      <c r="FC18" s="402"/>
      <c r="FD18" s="402"/>
      <c r="FE18" s="402"/>
      <c r="FF18" s="402"/>
      <c r="FG18" s="402"/>
      <c r="FH18" s="402"/>
      <c r="FI18" s="402"/>
      <c r="FJ18" s="402"/>
    </row>
    <row r="19" spans="1:166" s="18" customFormat="1" ht="37.5" customHeight="1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415"/>
      <c r="V19" s="416"/>
      <c r="W19" s="416"/>
      <c r="X19" s="416"/>
      <c r="Y19" s="416"/>
      <c r="Z19" s="416"/>
      <c r="AA19" s="416"/>
      <c r="AB19" s="416"/>
      <c r="AC19" s="417"/>
      <c r="AD19" s="392" t="s">
        <v>28</v>
      </c>
      <c r="AE19" s="392"/>
      <c r="AF19" s="392"/>
      <c r="AG19" s="392"/>
      <c r="AH19" s="392"/>
      <c r="AI19" s="392"/>
      <c r="AJ19" s="392"/>
      <c r="AK19" s="392"/>
      <c r="AL19" s="399"/>
      <c r="AM19" s="398" t="s">
        <v>29</v>
      </c>
      <c r="AN19" s="392"/>
      <c r="AO19" s="392"/>
      <c r="AP19" s="392"/>
      <c r="AQ19" s="392"/>
      <c r="AR19" s="392"/>
      <c r="AS19" s="392"/>
      <c r="AT19" s="392"/>
      <c r="AU19" s="399"/>
      <c r="AV19" s="398" t="s">
        <v>63</v>
      </c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9"/>
      <c r="BH19" s="398" t="s">
        <v>33</v>
      </c>
      <c r="BI19" s="392"/>
      <c r="BJ19" s="392"/>
      <c r="BK19" s="392"/>
      <c r="BL19" s="392"/>
      <c r="BM19" s="392"/>
      <c r="BN19" s="392"/>
      <c r="BO19" s="392"/>
      <c r="BP19" s="399"/>
      <c r="BQ19" s="415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7"/>
      <c r="CE19" s="398" t="s">
        <v>38</v>
      </c>
      <c r="CF19" s="392"/>
      <c r="CG19" s="392"/>
      <c r="CH19" s="392"/>
      <c r="CI19" s="392"/>
      <c r="CJ19" s="392"/>
      <c r="CK19" s="392"/>
      <c r="CL19" s="392"/>
      <c r="CM19" s="392"/>
      <c r="CN19" s="392"/>
      <c r="CO19" s="399"/>
      <c r="CP19" s="398" t="s">
        <v>1</v>
      </c>
      <c r="CQ19" s="392"/>
      <c r="CR19" s="392"/>
      <c r="CS19" s="392"/>
      <c r="CT19" s="392"/>
      <c r="CU19" s="392"/>
      <c r="CV19" s="392"/>
      <c r="CW19" s="399"/>
      <c r="CX19" s="392" t="s">
        <v>62</v>
      </c>
      <c r="CY19" s="392"/>
      <c r="CZ19" s="392"/>
      <c r="DA19" s="392"/>
      <c r="DB19" s="392"/>
      <c r="DC19" s="392"/>
      <c r="DD19" s="392"/>
      <c r="DE19" s="392"/>
      <c r="DF19" s="392"/>
      <c r="DG19" s="398" t="s">
        <v>38</v>
      </c>
      <c r="DH19" s="392"/>
      <c r="DI19" s="392"/>
      <c r="DJ19" s="392"/>
      <c r="DK19" s="392"/>
      <c r="DL19" s="392"/>
      <c r="DM19" s="392"/>
      <c r="DN19" s="392"/>
      <c r="DO19" s="392"/>
      <c r="DP19" s="392"/>
      <c r="DQ19" s="399"/>
      <c r="DR19" s="398" t="s">
        <v>1</v>
      </c>
      <c r="DS19" s="392"/>
      <c r="DT19" s="392"/>
      <c r="DU19" s="392"/>
      <c r="DV19" s="392"/>
      <c r="DW19" s="392"/>
      <c r="DX19" s="392"/>
      <c r="DY19" s="399"/>
      <c r="DZ19" s="392" t="s">
        <v>62</v>
      </c>
      <c r="EA19" s="392"/>
      <c r="EB19" s="392"/>
      <c r="EC19" s="392"/>
      <c r="ED19" s="392"/>
      <c r="EE19" s="392"/>
      <c r="EF19" s="392"/>
      <c r="EG19" s="392"/>
      <c r="EH19" s="392"/>
      <c r="EI19" s="398" t="s">
        <v>38</v>
      </c>
      <c r="EJ19" s="392"/>
      <c r="EK19" s="392"/>
      <c r="EL19" s="392"/>
      <c r="EM19" s="392"/>
      <c r="EN19" s="392"/>
      <c r="EO19" s="392"/>
      <c r="EP19" s="392"/>
      <c r="EQ19" s="392"/>
      <c r="ER19" s="392"/>
      <c r="ES19" s="399"/>
      <c r="ET19" s="398" t="s">
        <v>1</v>
      </c>
      <c r="EU19" s="392"/>
      <c r="EV19" s="392"/>
      <c r="EW19" s="392"/>
      <c r="EX19" s="392"/>
      <c r="EY19" s="392"/>
      <c r="EZ19" s="392"/>
      <c r="FA19" s="399"/>
      <c r="FB19" s="392" t="s">
        <v>62</v>
      </c>
      <c r="FC19" s="392"/>
      <c r="FD19" s="392"/>
      <c r="FE19" s="392"/>
      <c r="FF19" s="392"/>
      <c r="FG19" s="392"/>
      <c r="FH19" s="392"/>
      <c r="FI19" s="392"/>
      <c r="FJ19" s="392"/>
    </row>
    <row r="20" spans="1:166" s="18" customFormat="1" ht="12" thickBot="1">
      <c r="A20" s="393">
        <v>1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3">
        <v>2</v>
      </c>
      <c r="V20" s="371"/>
      <c r="W20" s="371"/>
      <c r="X20" s="371"/>
      <c r="Y20" s="371"/>
      <c r="Z20" s="371"/>
      <c r="AA20" s="371"/>
      <c r="AB20" s="371"/>
      <c r="AC20" s="372"/>
      <c r="AD20" s="371">
        <v>3</v>
      </c>
      <c r="AE20" s="371"/>
      <c r="AF20" s="371"/>
      <c r="AG20" s="371"/>
      <c r="AH20" s="371"/>
      <c r="AI20" s="371"/>
      <c r="AJ20" s="371"/>
      <c r="AK20" s="371"/>
      <c r="AL20" s="372"/>
      <c r="AM20" s="373">
        <v>4</v>
      </c>
      <c r="AN20" s="371"/>
      <c r="AO20" s="371"/>
      <c r="AP20" s="371"/>
      <c r="AQ20" s="371"/>
      <c r="AR20" s="371"/>
      <c r="AS20" s="371"/>
      <c r="AT20" s="371"/>
      <c r="AU20" s="372"/>
      <c r="AV20" s="373">
        <v>5</v>
      </c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2"/>
      <c r="BH20" s="373">
        <v>6</v>
      </c>
      <c r="BI20" s="371"/>
      <c r="BJ20" s="371"/>
      <c r="BK20" s="371"/>
      <c r="BL20" s="371"/>
      <c r="BM20" s="371"/>
      <c r="BN20" s="371"/>
      <c r="BO20" s="371"/>
      <c r="BP20" s="372"/>
      <c r="BQ20" s="395">
        <v>7</v>
      </c>
      <c r="BR20" s="396"/>
      <c r="BS20" s="396"/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397"/>
      <c r="CE20" s="395">
        <v>8</v>
      </c>
      <c r="CF20" s="396"/>
      <c r="CG20" s="396"/>
      <c r="CH20" s="396"/>
      <c r="CI20" s="396"/>
      <c r="CJ20" s="396"/>
      <c r="CK20" s="396"/>
      <c r="CL20" s="396"/>
      <c r="CM20" s="396"/>
      <c r="CN20" s="396"/>
      <c r="CO20" s="397"/>
      <c r="CP20" s="373">
        <v>9</v>
      </c>
      <c r="CQ20" s="371"/>
      <c r="CR20" s="371"/>
      <c r="CS20" s="371"/>
      <c r="CT20" s="371"/>
      <c r="CU20" s="371"/>
      <c r="CV20" s="371"/>
      <c r="CW20" s="372"/>
      <c r="CX20" s="371">
        <v>10</v>
      </c>
      <c r="CY20" s="371"/>
      <c r="CZ20" s="371"/>
      <c r="DA20" s="371"/>
      <c r="DB20" s="371"/>
      <c r="DC20" s="371"/>
      <c r="DD20" s="371"/>
      <c r="DE20" s="371"/>
      <c r="DF20" s="371"/>
      <c r="DG20" s="395">
        <v>11</v>
      </c>
      <c r="DH20" s="396"/>
      <c r="DI20" s="396"/>
      <c r="DJ20" s="396"/>
      <c r="DK20" s="396"/>
      <c r="DL20" s="396"/>
      <c r="DM20" s="396"/>
      <c r="DN20" s="396"/>
      <c r="DO20" s="396"/>
      <c r="DP20" s="396"/>
      <c r="DQ20" s="397"/>
      <c r="DR20" s="373">
        <v>12</v>
      </c>
      <c r="DS20" s="371"/>
      <c r="DT20" s="371"/>
      <c r="DU20" s="371"/>
      <c r="DV20" s="371"/>
      <c r="DW20" s="371"/>
      <c r="DX20" s="371"/>
      <c r="DY20" s="372"/>
      <c r="DZ20" s="371">
        <v>13</v>
      </c>
      <c r="EA20" s="371"/>
      <c r="EB20" s="371"/>
      <c r="EC20" s="371"/>
      <c r="ED20" s="371"/>
      <c r="EE20" s="371"/>
      <c r="EF20" s="371"/>
      <c r="EG20" s="371"/>
      <c r="EH20" s="371"/>
      <c r="EI20" s="395">
        <v>14</v>
      </c>
      <c r="EJ20" s="396"/>
      <c r="EK20" s="396"/>
      <c r="EL20" s="396"/>
      <c r="EM20" s="396"/>
      <c r="EN20" s="396"/>
      <c r="EO20" s="396"/>
      <c r="EP20" s="396"/>
      <c r="EQ20" s="396"/>
      <c r="ER20" s="396"/>
      <c r="ES20" s="397"/>
      <c r="ET20" s="373">
        <v>15</v>
      </c>
      <c r="EU20" s="371"/>
      <c r="EV20" s="371"/>
      <c r="EW20" s="371"/>
      <c r="EX20" s="371"/>
      <c r="EY20" s="371"/>
      <c r="EZ20" s="371"/>
      <c r="FA20" s="372"/>
      <c r="FB20" s="371">
        <v>16</v>
      </c>
      <c r="FC20" s="371"/>
      <c r="FD20" s="371"/>
      <c r="FE20" s="371"/>
      <c r="FF20" s="371"/>
      <c r="FG20" s="371"/>
      <c r="FH20" s="371"/>
      <c r="FI20" s="371"/>
      <c r="FJ20" s="371"/>
    </row>
    <row r="21" spans="1:166" s="19" customFormat="1" ht="12.75" customHeight="1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7"/>
      <c r="U21" s="358"/>
      <c r="V21" s="353"/>
      <c r="W21" s="353"/>
      <c r="X21" s="353"/>
      <c r="Y21" s="353"/>
      <c r="Z21" s="353"/>
      <c r="AA21" s="353"/>
      <c r="AB21" s="353"/>
      <c r="AC21" s="353"/>
      <c r="AD21" s="352"/>
      <c r="AE21" s="353"/>
      <c r="AF21" s="353"/>
      <c r="AG21" s="353"/>
      <c r="AH21" s="353"/>
      <c r="AI21" s="353"/>
      <c r="AJ21" s="353"/>
      <c r="AK21" s="353"/>
      <c r="AL21" s="355"/>
      <c r="AM21" s="352"/>
      <c r="AN21" s="353"/>
      <c r="AO21" s="353"/>
      <c r="AP21" s="353"/>
      <c r="AQ21" s="353"/>
      <c r="AR21" s="353"/>
      <c r="AS21" s="353"/>
      <c r="AT21" s="353"/>
      <c r="AU21" s="355"/>
      <c r="AV21" s="352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5"/>
      <c r="BH21" s="352"/>
      <c r="BI21" s="353"/>
      <c r="BJ21" s="353"/>
      <c r="BK21" s="353"/>
      <c r="BL21" s="353"/>
      <c r="BM21" s="353"/>
      <c r="BN21" s="353"/>
      <c r="BO21" s="353"/>
      <c r="BP21" s="355"/>
      <c r="BQ21" s="352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5"/>
      <c r="CE21" s="349"/>
      <c r="CF21" s="350"/>
      <c r="CG21" s="350"/>
      <c r="CH21" s="350"/>
      <c r="CI21" s="350"/>
      <c r="CJ21" s="350"/>
      <c r="CK21" s="350"/>
      <c r="CL21" s="350"/>
      <c r="CM21" s="350"/>
      <c r="CN21" s="350"/>
      <c r="CO21" s="351"/>
      <c r="CP21" s="349"/>
      <c r="CQ21" s="350"/>
      <c r="CR21" s="350"/>
      <c r="CS21" s="350"/>
      <c r="CT21" s="350"/>
      <c r="CU21" s="350"/>
      <c r="CV21" s="350"/>
      <c r="CW21" s="351"/>
      <c r="CX21" s="353"/>
      <c r="CY21" s="353"/>
      <c r="CZ21" s="353"/>
      <c r="DA21" s="353"/>
      <c r="DB21" s="353"/>
      <c r="DC21" s="353"/>
      <c r="DD21" s="353"/>
      <c r="DE21" s="353"/>
      <c r="DF21" s="355"/>
      <c r="DG21" s="349"/>
      <c r="DH21" s="350"/>
      <c r="DI21" s="350"/>
      <c r="DJ21" s="350"/>
      <c r="DK21" s="350"/>
      <c r="DL21" s="350"/>
      <c r="DM21" s="350"/>
      <c r="DN21" s="350"/>
      <c r="DO21" s="350"/>
      <c r="DP21" s="350"/>
      <c r="DQ21" s="351"/>
      <c r="DR21" s="349"/>
      <c r="DS21" s="350"/>
      <c r="DT21" s="350"/>
      <c r="DU21" s="350"/>
      <c r="DV21" s="350"/>
      <c r="DW21" s="350"/>
      <c r="DX21" s="350"/>
      <c r="DY21" s="351"/>
      <c r="DZ21" s="353"/>
      <c r="EA21" s="353"/>
      <c r="EB21" s="353"/>
      <c r="EC21" s="353"/>
      <c r="ED21" s="353"/>
      <c r="EE21" s="353"/>
      <c r="EF21" s="353"/>
      <c r="EG21" s="353"/>
      <c r="EH21" s="355"/>
      <c r="EI21" s="349"/>
      <c r="EJ21" s="350"/>
      <c r="EK21" s="350"/>
      <c r="EL21" s="350"/>
      <c r="EM21" s="350"/>
      <c r="EN21" s="350"/>
      <c r="EO21" s="350"/>
      <c r="EP21" s="350"/>
      <c r="EQ21" s="350"/>
      <c r="ER21" s="350"/>
      <c r="ES21" s="351"/>
      <c r="ET21" s="349"/>
      <c r="EU21" s="350"/>
      <c r="EV21" s="350"/>
      <c r="EW21" s="350"/>
      <c r="EX21" s="350"/>
      <c r="EY21" s="350"/>
      <c r="EZ21" s="350"/>
      <c r="FA21" s="351"/>
      <c r="FB21" s="352"/>
      <c r="FC21" s="353"/>
      <c r="FD21" s="353"/>
      <c r="FE21" s="353"/>
      <c r="FF21" s="353"/>
      <c r="FG21" s="353"/>
      <c r="FH21" s="353"/>
      <c r="FI21" s="353"/>
      <c r="FJ21" s="354"/>
    </row>
    <row r="22" spans="1:166" s="19" customFormat="1" ht="12.75" customHeight="1" thickBot="1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7"/>
      <c r="U22" s="391"/>
      <c r="V22" s="364"/>
      <c r="W22" s="364"/>
      <c r="X22" s="364"/>
      <c r="Y22" s="364"/>
      <c r="Z22" s="364"/>
      <c r="AA22" s="364"/>
      <c r="AB22" s="364"/>
      <c r="AC22" s="364"/>
      <c r="AD22" s="376"/>
      <c r="AE22" s="377"/>
      <c r="AF22" s="377"/>
      <c r="AG22" s="377"/>
      <c r="AH22" s="377"/>
      <c r="AI22" s="377"/>
      <c r="AJ22" s="377"/>
      <c r="AK22" s="377"/>
      <c r="AL22" s="390"/>
      <c r="AM22" s="376"/>
      <c r="AN22" s="377"/>
      <c r="AO22" s="377"/>
      <c r="AP22" s="377"/>
      <c r="AQ22" s="377"/>
      <c r="AR22" s="377"/>
      <c r="AS22" s="377"/>
      <c r="AT22" s="377"/>
      <c r="AU22" s="390"/>
      <c r="AV22" s="376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90"/>
      <c r="BH22" s="376"/>
      <c r="BI22" s="377"/>
      <c r="BJ22" s="377"/>
      <c r="BK22" s="377"/>
      <c r="BL22" s="377"/>
      <c r="BM22" s="377"/>
      <c r="BN22" s="377"/>
      <c r="BO22" s="377"/>
      <c r="BP22" s="390"/>
      <c r="BQ22" s="376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90"/>
      <c r="CE22" s="379"/>
      <c r="CF22" s="380"/>
      <c r="CG22" s="380"/>
      <c r="CH22" s="380"/>
      <c r="CI22" s="380"/>
      <c r="CJ22" s="380"/>
      <c r="CK22" s="380"/>
      <c r="CL22" s="380"/>
      <c r="CM22" s="380"/>
      <c r="CN22" s="380"/>
      <c r="CO22" s="381"/>
      <c r="CP22" s="379"/>
      <c r="CQ22" s="380"/>
      <c r="CR22" s="380"/>
      <c r="CS22" s="380"/>
      <c r="CT22" s="380"/>
      <c r="CU22" s="380"/>
      <c r="CV22" s="380"/>
      <c r="CW22" s="381"/>
      <c r="CX22" s="377"/>
      <c r="CY22" s="377"/>
      <c r="CZ22" s="377"/>
      <c r="DA22" s="377"/>
      <c r="DB22" s="377"/>
      <c r="DC22" s="377"/>
      <c r="DD22" s="377"/>
      <c r="DE22" s="377"/>
      <c r="DF22" s="390"/>
      <c r="DG22" s="379"/>
      <c r="DH22" s="380"/>
      <c r="DI22" s="380"/>
      <c r="DJ22" s="380"/>
      <c r="DK22" s="380"/>
      <c r="DL22" s="380"/>
      <c r="DM22" s="380"/>
      <c r="DN22" s="380"/>
      <c r="DO22" s="380"/>
      <c r="DP22" s="380"/>
      <c r="DQ22" s="381"/>
      <c r="DR22" s="379"/>
      <c r="DS22" s="380"/>
      <c r="DT22" s="380"/>
      <c r="DU22" s="380"/>
      <c r="DV22" s="380"/>
      <c r="DW22" s="380"/>
      <c r="DX22" s="380"/>
      <c r="DY22" s="381"/>
      <c r="DZ22" s="377"/>
      <c r="EA22" s="377"/>
      <c r="EB22" s="377"/>
      <c r="EC22" s="377"/>
      <c r="ED22" s="377"/>
      <c r="EE22" s="377"/>
      <c r="EF22" s="377"/>
      <c r="EG22" s="377"/>
      <c r="EH22" s="390"/>
      <c r="EI22" s="379"/>
      <c r="EJ22" s="380"/>
      <c r="EK22" s="380"/>
      <c r="EL22" s="380"/>
      <c r="EM22" s="380"/>
      <c r="EN22" s="380"/>
      <c r="EO22" s="380"/>
      <c r="EP22" s="380"/>
      <c r="EQ22" s="380"/>
      <c r="ER22" s="380"/>
      <c r="ES22" s="381"/>
      <c r="ET22" s="379"/>
      <c r="EU22" s="380"/>
      <c r="EV22" s="380"/>
      <c r="EW22" s="380"/>
      <c r="EX22" s="380"/>
      <c r="EY22" s="380"/>
      <c r="EZ22" s="380"/>
      <c r="FA22" s="381"/>
      <c r="FB22" s="376"/>
      <c r="FC22" s="377"/>
      <c r="FD22" s="377"/>
      <c r="FE22" s="377"/>
      <c r="FF22" s="377"/>
      <c r="FG22" s="377"/>
      <c r="FH22" s="377"/>
      <c r="FI22" s="377"/>
      <c r="FJ22" s="378"/>
    </row>
    <row r="23" spans="1:166" s="19" customFormat="1" ht="13.5" customHeight="1" thickBot="1">
      <c r="A23" s="382" t="s">
        <v>35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3"/>
      <c r="AE23" s="384"/>
      <c r="AF23" s="384"/>
      <c r="AG23" s="384"/>
      <c r="AH23" s="384"/>
      <c r="AI23" s="384"/>
      <c r="AJ23" s="384"/>
      <c r="AK23" s="384"/>
      <c r="AL23" s="385"/>
      <c r="AM23" s="386"/>
      <c r="AN23" s="384"/>
      <c r="AO23" s="384"/>
      <c r="AP23" s="384"/>
      <c r="AQ23" s="384"/>
      <c r="AR23" s="384"/>
      <c r="AS23" s="384"/>
      <c r="AT23" s="384"/>
      <c r="AU23" s="385"/>
      <c r="AV23" s="386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5"/>
      <c r="BH23" s="386"/>
      <c r="BI23" s="384"/>
      <c r="BJ23" s="384"/>
      <c r="BK23" s="384"/>
      <c r="BL23" s="384"/>
      <c r="BM23" s="384"/>
      <c r="BN23" s="384"/>
      <c r="BO23" s="384"/>
      <c r="BP23" s="385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7"/>
      <c r="CF23" s="388"/>
      <c r="CG23" s="388"/>
      <c r="CH23" s="388"/>
      <c r="CI23" s="388"/>
      <c r="CJ23" s="388"/>
      <c r="CK23" s="388"/>
      <c r="CL23" s="388"/>
      <c r="CM23" s="388"/>
      <c r="CN23" s="388"/>
      <c r="CO23" s="389"/>
      <c r="CP23" s="379" t="s">
        <v>37</v>
      </c>
      <c r="CQ23" s="380"/>
      <c r="CR23" s="380"/>
      <c r="CS23" s="380"/>
      <c r="CT23" s="380"/>
      <c r="CU23" s="380"/>
      <c r="CV23" s="380"/>
      <c r="CW23" s="381"/>
      <c r="CX23" s="374" t="s">
        <v>37</v>
      </c>
      <c r="CY23" s="374"/>
      <c r="CZ23" s="374"/>
      <c r="DA23" s="374"/>
      <c r="DB23" s="374"/>
      <c r="DC23" s="374"/>
      <c r="DD23" s="374"/>
      <c r="DE23" s="374"/>
      <c r="DF23" s="374"/>
      <c r="DG23" s="375"/>
      <c r="DH23" s="375"/>
      <c r="DI23" s="375"/>
      <c r="DJ23" s="375"/>
      <c r="DK23" s="375"/>
      <c r="DL23" s="375"/>
      <c r="DM23" s="375"/>
      <c r="DN23" s="375"/>
      <c r="DO23" s="375"/>
      <c r="DP23" s="375"/>
      <c r="DQ23" s="375"/>
      <c r="DR23" s="375" t="s">
        <v>37</v>
      </c>
      <c r="DS23" s="375"/>
      <c r="DT23" s="375"/>
      <c r="DU23" s="375"/>
      <c r="DV23" s="375"/>
      <c r="DW23" s="375"/>
      <c r="DX23" s="375"/>
      <c r="DY23" s="375"/>
      <c r="DZ23" s="374" t="s">
        <v>37</v>
      </c>
      <c r="EA23" s="374"/>
      <c r="EB23" s="374"/>
      <c r="EC23" s="374"/>
      <c r="ED23" s="374"/>
      <c r="EE23" s="374"/>
      <c r="EF23" s="374"/>
      <c r="EG23" s="374"/>
      <c r="EH23" s="374"/>
      <c r="EI23" s="375"/>
      <c r="EJ23" s="375"/>
      <c r="EK23" s="375"/>
      <c r="EL23" s="375"/>
      <c r="EM23" s="375"/>
      <c r="EN23" s="375"/>
      <c r="EO23" s="375"/>
      <c r="EP23" s="375"/>
      <c r="EQ23" s="375"/>
      <c r="ER23" s="375"/>
      <c r="ES23" s="375"/>
      <c r="ET23" s="375" t="s">
        <v>37</v>
      </c>
      <c r="EU23" s="375"/>
      <c r="EV23" s="375"/>
      <c r="EW23" s="375"/>
      <c r="EX23" s="375"/>
      <c r="EY23" s="375"/>
      <c r="EZ23" s="375"/>
      <c r="FA23" s="375"/>
      <c r="FB23" s="376" t="s">
        <v>37</v>
      </c>
      <c r="FC23" s="377"/>
      <c r="FD23" s="377"/>
      <c r="FE23" s="377"/>
      <c r="FF23" s="377"/>
      <c r="FG23" s="377"/>
      <c r="FH23" s="377"/>
      <c r="FI23" s="377"/>
      <c r="FJ23" s="378"/>
    </row>
    <row r="24" spans="69:166" s="19" customFormat="1" ht="12" thickBot="1">
      <c r="BQ24" s="369" t="s">
        <v>34</v>
      </c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70"/>
      <c r="CF24" s="371"/>
      <c r="CG24" s="371"/>
      <c r="CH24" s="371"/>
      <c r="CI24" s="371"/>
      <c r="CJ24" s="371"/>
      <c r="CK24" s="371"/>
      <c r="CL24" s="371"/>
      <c r="CM24" s="371"/>
      <c r="CN24" s="371"/>
      <c r="CO24" s="372"/>
      <c r="CP24" s="373" t="s">
        <v>37</v>
      </c>
      <c r="CQ24" s="371"/>
      <c r="CR24" s="371"/>
      <c r="CS24" s="371"/>
      <c r="CT24" s="371"/>
      <c r="CU24" s="371"/>
      <c r="CV24" s="371"/>
      <c r="CW24" s="372"/>
      <c r="CX24" s="368" t="s">
        <v>37</v>
      </c>
      <c r="CY24" s="368"/>
      <c r="CZ24" s="368"/>
      <c r="DA24" s="368"/>
      <c r="DB24" s="368"/>
      <c r="DC24" s="368"/>
      <c r="DD24" s="368"/>
      <c r="DE24" s="368"/>
      <c r="DF24" s="368"/>
      <c r="DG24" s="362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 t="s">
        <v>37</v>
      </c>
      <c r="DS24" s="362"/>
      <c r="DT24" s="362"/>
      <c r="DU24" s="362"/>
      <c r="DV24" s="362"/>
      <c r="DW24" s="362"/>
      <c r="DX24" s="362"/>
      <c r="DY24" s="362"/>
      <c r="DZ24" s="368" t="s">
        <v>37</v>
      </c>
      <c r="EA24" s="368"/>
      <c r="EB24" s="368"/>
      <c r="EC24" s="368"/>
      <c r="ED24" s="368"/>
      <c r="EE24" s="368"/>
      <c r="EF24" s="368"/>
      <c r="EG24" s="368"/>
      <c r="EH24" s="368"/>
      <c r="EI24" s="362"/>
      <c r="EJ24" s="362"/>
      <c r="EK24" s="362"/>
      <c r="EL24" s="362"/>
      <c r="EM24" s="362"/>
      <c r="EN24" s="362"/>
      <c r="EO24" s="362"/>
      <c r="EP24" s="362"/>
      <c r="EQ24" s="362"/>
      <c r="ER24" s="362"/>
      <c r="ES24" s="362"/>
      <c r="ET24" s="362" t="s">
        <v>37</v>
      </c>
      <c r="EU24" s="362"/>
      <c r="EV24" s="362"/>
      <c r="EW24" s="362"/>
      <c r="EX24" s="362"/>
      <c r="EY24" s="362"/>
      <c r="EZ24" s="362"/>
      <c r="FA24" s="362"/>
      <c r="FB24" s="363" t="s">
        <v>37</v>
      </c>
      <c r="FC24" s="364"/>
      <c r="FD24" s="364"/>
      <c r="FE24" s="364"/>
      <c r="FF24" s="364"/>
      <c r="FG24" s="364"/>
      <c r="FH24" s="364"/>
      <c r="FI24" s="364"/>
      <c r="FJ24" s="365"/>
    </row>
    <row r="26" spans="1:166" s="5" customFormat="1" ht="12" customHeight="1" hidden="1">
      <c r="A26" s="366" t="s">
        <v>54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366"/>
      <c r="EY26" s="366"/>
      <c r="EZ26" s="366"/>
      <c r="FA26" s="366"/>
      <c r="FB26" s="366"/>
      <c r="FC26" s="366"/>
      <c r="FD26" s="366"/>
      <c r="FE26" s="366"/>
      <c r="FF26" s="366"/>
      <c r="FG26" s="366"/>
      <c r="FH26" s="366"/>
      <c r="FI26" s="366"/>
      <c r="FJ26" s="366"/>
    </row>
    <row r="27" ht="12" hidden="1"/>
    <row r="28" spans="1:166" s="18" customFormat="1" ht="12" customHeight="1" hidden="1">
      <c r="A28" s="392" t="s">
        <v>55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9"/>
      <c r="BG28" s="406" t="s">
        <v>44</v>
      </c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40"/>
      <c r="BY28" s="440"/>
      <c r="BZ28" s="440"/>
      <c r="CA28" s="400" t="s">
        <v>27</v>
      </c>
      <c r="CB28" s="400"/>
      <c r="CC28" s="400"/>
      <c r="CD28" s="400"/>
      <c r="CE28" s="400"/>
      <c r="CF28" s="400"/>
      <c r="CG28" s="400"/>
      <c r="CH28" s="400"/>
      <c r="CI28" s="400"/>
      <c r="CJ28" s="400"/>
      <c r="CK28" s="400"/>
      <c r="CL28" s="400"/>
      <c r="CM28" s="400"/>
      <c r="CN28" s="400"/>
      <c r="CO28" s="400"/>
      <c r="CP28" s="405"/>
      <c r="CQ28" s="406" t="s">
        <v>44</v>
      </c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40"/>
      <c r="DI28" s="440"/>
      <c r="DJ28" s="440"/>
      <c r="DK28" s="400" t="s">
        <v>27</v>
      </c>
      <c r="DL28" s="400"/>
      <c r="DM28" s="400"/>
      <c r="DN28" s="400"/>
      <c r="DO28" s="400"/>
      <c r="DP28" s="400"/>
      <c r="DQ28" s="400"/>
      <c r="DR28" s="400"/>
      <c r="DS28" s="400"/>
      <c r="DT28" s="400"/>
      <c r="DU28" s="400"/>
      <c r="DV28" s="400"/>
      <c r="DW28" s="400"/>
      <c r="DX28" s="400"/>
      <c r="DY28" s="400"/>
      <c r="DZ28" s="405"/>
      <c r="EA28" s="406" t="s">
        <v>44</v>
      </c>
      <c r="EB28" s="407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7"/>
      <c r="EP28" s="407"/>
      <c r="EQ28" s="407"/>
      <c r="ER28" s="440"/>
      <c r="ES28" s="440"/>
      <c r="ET28" s="440"/>
      <c r="EU28" s="400" t="s">
        <v>27</v>
      </c>
      <c r="EV28" s="400"/>
      <c r="EW28" s="400"/>
      <c r="EX28" s="400"/>
      <c r="EY28" s="400"/>
      <c r="EZ28" s="400"/>
      <c r="FA28" s="400"/>
      <c r="FB28" s="400"/>
      <c r="FC28" s="400"/>
      <c r="FD28" s="400"/>
      <c r="FE28" s="400"/>
      <c r="FF28" s="400"/>
      <c r="FG28" s="400"/>
      <c r="FH28" s="400"/>
      <c r="FI28" s="400"/>
      <c r="FJ28" s="400"/>
    </row>
    <row r="29" spans="1:166" s="18" customFormat="1" ht="6" customHeight="1" hidden="1">
      <c r="A29" s="410" t="s">
        <v>56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1"/>
      <c r="AJ29" s="409" t="s">
        <v>57</v>
      </c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1"/>
      <c r="BG29" s="438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41"/>
      <c r="BY29" s="441"/>
      <c r="BZ29" s="441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3"/>
      <c r="CQ29" s="438"/>
      <c r="CR29" s="439"/>
      <c r="CS29" s="439"/>
      <c r="CT29" s="439"/>
      <c r="CU29" s="439"/>
      <c r="CV29" s="439"/>
      <c r="CW29" s="439"/>
      <c r="CX29" s="439"/>
      <c r="CY29" s="439"/>
      <c r="CZ29" s="439"/>
      <c r="DA29" s="439"/>
      <c r="DB29" s="439"/>
      <c r="DC29" s="439"/>
      <c r="DD29" s="439"/>
      <c r="DE29" s="439"/>
      <c r="DF29" s="439"/>
      <c r="DG29" s="439"/>
      <c r="DH29" s="441"/>
      <c r="DI29" s="441"/>
      <c r="DJ29" s="441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442"/>
      <c r="DV29" s="442"/>
      <c r="DW29" s="442"/>
      <c r="DX29" s="442"/>
      <c r="DY29" s="442"/>
      <c r="DZ29" s="443"/>
      <c r="EA29" s="438"/>
      <c r="EB29" s="439"/>
      <c r="EC29" s="439"/>
      <c r="ED29" s="439"/>
      <c r="EE29" s="439"/>
      <c r="EF29" s="439"/>
      <c r="EG29" s="439"/>
      <c r="EH29" s="439"/>
      <c r="EI29" s="439"/>
      <c r="EJ29" s="439"/>
      <c r="EK29" s="439"/>
      <c r="EL29" s="439"/>
      <c r="EM29" s="439"/>
      <c r="EN29" s="439"/>
      <c r="EO29" s="439"/>
      <c r="EP29" s="439"/>
      <c r="EQ29" s="439"/>
      <c r="ER29" s="441"/>
      <c r="ES29" s="441"/>
      <c r="ET29" s="441"/>
      <c r="EU29" s="442"/>
      <c r="EV29" s="442"/>
      <c r="EW29" s="442"/>
      <c r="EX29" s="442"/>
      <c r="EY29" s="442"/>
      <c r="EZ29" s="442"/>
      <c r="FA29" s="442"/>
      <c r="FB29" s="442"/>
      <c r="FC29" s="442"/>
      <c r="FD29" s="442"/>
      <c r="FE29" s="442"/>
      <c r="FF29" s="442"/>
      <c r="FG29" s="442"/>
      <c r="FH29" s="442"/>
      <c r="FI29" s="442"/>
      <c r="FJ29" s="442"/>
    </row>
    <row r="30" spans="1:166" s="18" customFormat="1" ht="18" customHeight="1" hidden="1">
      <c r="A30" s="416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7"/>
      <c r="AJ30" s="415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7"/>
      <c r="BG30" s="401" t="s">
        <v>41</v>
      </c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1" t="s">
        <v>42</v>
      </c>
      <c r="CR30" s="402"/>
      <c r="CS30" s="402"/>
      <c r="CT30" s="402"/>
      <c r="CU30" s="402"/>
      <c r="CV30" s="402"/>
      <c r="CW30" s="402"/>
      <c r="CX30" s="402"/>
      <c r="CY30" s="402"/>
      <c r="CZ30" s="402"/>
      <c r="DA30" s="402"/>
      <c r="DB30" s="402"/>
      <c r="DC30" s="402"/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402"/>
      <c r="DR30" s="402"/>
      <c r="DS30" s="402"/>
      <c r="DT30" s="402"/>
      <c r="DU30" s="402"/>
      <c r="DV30" s="402"/>
      <c r="DW30" s="402"/>
      <c r="DX30" s="402"/>
      <c r="DY30" s="402"/>
      <c r="DZ30" s="403"/>
      <c r="EA30" s="402" t="s">
        <v>43</v>
      </c>
      <c r="EB30" s="402"/>
      <c r="EC30" s="402"/>
      <c r="ED30" s="402"/>
      <c r="EE30" s="402"/>
      <c r="EF30" s="402"/>
      <c r="EG30" s="402"/>
      <c r="EH30" s="402"/>
      <c r="EI30" s="402"/>
      <c r="EJ30" s="402"/>
      <c r="EK30" s="402"/>
      <c r="EL30" s="402"/>
      <c r="EM30" s="402"/>
      <c r="EN30" s="402"/>
      <c r="EO30" s="402"/>
      <c r="EP30" s="402"/>
      <c r="EQ30" s="402"/>
      <c r="ER30" s="402"/>
      <c r="ES30" s="402"/>
      <c r="ET30" s="402"/>
      <c r="EU30" s="402"/>
      <c r="EV30" s="402"/>
      <c r="EW30" s="402"/>
      <c r="EX30" s="402"/>
      <c r="EY30" s="402"/>
      <c r="EZ30" s="402"/>
      <c r="FA30" s="402"/>
      <c r="FB30" s="402"/>
      <c r="FC30" s="402"/>
      <c r="FD30" s="402"/>
      <c r="FE30" s="402"/>
      <c r="FF30" s="402"/>
      <c r="FG30" s="402"/>
      <c r="FH30" s="402"/>
      <c r="FI30" s="402"/>
      <c r="FJ30" s="402"/>
    </row>
    <row r="31" spans="1:166" s="18" customFormat="1" ht="13.5" customHeight="1" hidden="1" thickBot="1">
      <c r="A31" s="371">
        <v>1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2"/>
      <c r="AJ31" s="373">
        <v>2</v>
      </c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2"/>
      <c r="BG31" s="373">
        <v>3</v>
      </c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2"/>
      <c r="CQ31" s="373">
        <v>4</v>
      </c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1"/>
      <c r="DV31" s="371"/>
      <c r="DW31" s="371"/>
      <c r="DX31" s="371"/>
      <c r="DY31" s="371"/>
      <c r="DZ31" s="372"/>
      <c r="EA31" s="373">
        <v>5</v>
      </c>
      <c r="EB31" s="371"/>
      <c r="EC31" s="371"/>
      <c r="ED31" s="371"/>
      <c r="EE31" s="371"/>
      <c r="EF31" s="371"/>
      <c r="EG31" s="371"/>
      <c r="EH31" s="371"/>
      <c r="EI31" s="371"/>
      <c r="EJ31" s="371"/>
      <c r="EK31" s="371"/>
      <c r="EL31" s="371"/>
      <c r="EM31" s="371"/>
      <c r="EN31" s="371"/>
      <c r="EO31" s="371"/>
      <c r="EP31" s="371"/>
      <c r="EQ31" s="371"/>
      <c r="ER31" s="371"/>
      <c r="ES31" s="371"/>
      <c r="ET31" s="371"/>
      <c r="EU31" s="371"/>
      <c r="EV31" s="371"/>
      <c r="EW31" s="371"/>
      <c r="EX31" s="371"/>
      <c r="EY31" s="371"/>
      <c r="EZ31" s="371"/>
      <c r="FA31" s="371"/>
      <c r="FB31" s="371"/>
      <c r="FC31" s="371"/>
      <c r="FD31" s="371"/>
      <c r="FE31" s="371"/>
      <c r="FF31" s="371"/>
      <c r="FG31" s="371"/>
      <c r="FH31" s="371"/>
      <c r="FI31" s="371"/>
      <c r="FJ31" s="371"/>
    </row>
    <row r="32" spans="1:166" s="19" customFormat="1" ht="12.75" customHeight="1" hidden="1">
      <c r="A32" s="435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352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5"/>
      <c r="BG32" s="349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1"/>
      <c r="CQ32" s="349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0"/>
      <c r="DL32" s="350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1"/>
      <c r="EA32" s="349"/>
      <c r="EB32" s="350"/>
      <c r="EC32" s="350"/>
      <c r="ED32" s="350"/>
      <c r="EE32" s="350"/>
      <c r="EF32" s="350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  <c r="EQ32" s="350"/>
      <c r="ER32" s="350"/>
      <c r="ES32" s="350"/>
      <c r="ET32" s="350"/>
      <c r="EU32" s="350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  <c r="FH32" s="350"/>
      <c r="FI32" s="350"/>
      <c r="FJ32" s="437"/>
    </row>
    <row r="33" spans="1:166" s="19" customFormat="1" ht="12.75" customHeight="1" hidden="1">
      <c r="A33" s="433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9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1"/>
      <c r="CQ33" s="379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1"/>
      <c r="EA33" s="379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429"/>
    </row>
    <row r="34" spans="1:166" s="19" customFormat="1" ht="12.75" customHeight="1" hidden="1" thickBot="1">
      <c r="A34" s="430"/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73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2"/>
      <c r="CQ34" s="373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1"/>
      <c r="DJ34" s="371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1"/>
      <c r="DV34" s="371"/>
      <c r="DW34" s="371"/>
      <c r="DX34" s="371"/>
      <c r="DY34" s="371"/>
      <c r="DZ34" s="372"/>
      <c r="EA34" s="373"/>
      <c r="EB34" s="371"/>
      <c r="EC34" s="371"/>
      <c r="ED34" s="371"/>
      <c r="EE34" s="371"/>
      <c r="EF34" s="371"/>
      <c r="EG34" s="371"/>
      <c r="EH34" s="371"/>
      <c r="EI34" s="371"/>
      <c r="EJ34" s="371"/>
      <c r="EK34" s="371"/>
      <c r="EL34" s="371"/>
      <c r="EM34" s="371"/>
      <c r="EN34" s="371"/>
      <c r="EO34" s="371"/>
      <c r="EP34" s="371"/>
      <c r="EQ34" s="371"/>
      <c r="ER34" s="371"/>
      <c r="ES34" s="371"/>
      <c r="ET34" s="371"/>
      <c r="EU34" s="371"/>
      <c r="EV34" s="371"/>
      <c r="EW34" s="371"/>
      <c r="EX34" s="371"/>
      <c r="EY34" s="371"/>
      <c r="EZ34" s="371"/>
      <c r="FA34" s="371"/>
      <c r="FB34" s="371"/>
      <c r="FC34" s="371"/>
      <c r="FD34" s="371"/>
      <c r="FE34" s="371"/>
      <c r="FF34" s="371"/>
      <c r="FG34" s="371"/>
      <c r="FH34" s="371"/>
      <c r="FI34" s="371"/>
      <c r="FJ34" s="432"/>
    </row>
    <row r="36" ht="12">
      <c r="A36" s="1" t="s">
        <v>19</v>
      </c>
    </row>
    <row r="37" spans="1:116" ht="12">
      <c r="A37" s="1" t="s">
        <v>20</v>
      </c>
      <c r="AD37" s="21"/>
      <c r="AE37" s="21"/>
      <c r="AF37" s="427" t="s">
        <v>104</v>
      </c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S37" s="427"/>
      <c r="BT37" s="427"/>
      <c r="BU37" s="427"/>
      <c r="BV37" s="427"/>
      <c r="BW37" s="427"/>
      <c r="BX37" s="427"/>
      <c r="BY37" s="427"/>
      <c r="BZ37" s="427"/>
      <c r="CA37" s="427"/>
      <c r="CB37" s="427"/>
      <c r="CC37" s="427"/>
      <c r="CD37" s="427"/>
      <c r="CE37" s="427"/>
      <c r="CF37" s="427"/>
      <c r="CG37" s="427"/>
      <c r="CI37" s="427" t="s">
        <v>105</v>
      </c>
      <c r="CJ37" s="427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/>
      <c r="CX37" s="427"/>
      <c r="CY37" s="427"/>
      <c r="CZ37" s="427"/>
      <c r="DA37" s="427"/>
      <c r="DB37" s="427"/>
      <c r="DC37" s="427"/>
      <c r="DD37" s="427"/>
      <c r="DE37" s="427"/>
      <c r="DF37" s="427"/>
      <c r="DG37" s="427"/>
      <c r="DH37" s="427"/>
      <c r="DI37" s="427"/>
      <c r="DJ37" s="427"/>
      <c r="DK37" s="427"/>
      <c r="DL37" s="427"/>
    </row>
    <row r="38" spans="32:116" s="17" customFormat="1" ht="10.5">
      <c r="AF38" s="428" t="s">
        <v>21</v>
      </c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S38" s="428" t="s">
        <v>3</v>
      </c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8"/>
      <c r="CF38" s="428"/>
      <c r="CG38" s="428"/>
      <c r="CI38" s="428" t="s">
        <v>58</v>
      </c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/>
      <c r="CX38" s="428"/>
      <c r="CY38" s="428"/>
      <c r="CZ38" s="428"/>
      <c r="DA38" s="428"/>
      <c r="DB38" s="428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</row>
    <row r="40" spans="1:126" ht="12">
      <c r="A40" s="1" t="s">
        <v>22</v>
      </c>
      <c r="AF40" s="427" t="s">
        <v>106</v>
      </c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S40" s="427" t="s">
        <v>252</v>
      </c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X40" s="423" t="s">
        <v>107</v>
      </c>
      <c r="CY40" s="423"/>
      <c r="CZ40" s="423"/>
      <c r="DA40" s="423"/>
      <c r="DB40" s="423"/>
      <c r="DC40" s="423"/>
      <c r="DD40" s="423"/>
      <c r="DE40" s="423"/>
      <c r="DF40" s="423"/>
      <c r="DG40" s="423"/>
      <c r="DH40" s="423"/>
      <c r="DI40" s="423"/>
      <c r="DJ40" s="423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23"/>
      <c r="DV40" s="423"/>
    </row>
    <row r="41" spans="32:126" s="17" customFormat="1" ht="10.5">
      <c r="AF41" s="428" t="s">
        <v>21</v>
      </c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S41" s="428" t="s">
        <v>58</v>
      </c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X41" s="428" t="s">
        <v>23</v>
      </c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</row>
    <row r="42" spans="2:36" ht="12">
      <c r="B42" s="2" t="s">
        <v>5</v>
      </c>
      <c r="C42" s="423"/>
      <c r="D42" s="423"/>
      <c r="E42" s="423"/>
      <c r="F42" s="423"/>
      <c r="G42" s="1" t="s">
        <v>5</v>
      </c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4">
        <v>20</v>
      </c>
      <c r="AC42" s="424"/>
      <c r="AD42" s="424"/>
      <c r="AE42" s="425"/>
      <c r="AF42" s="425"/>
      <c r="AG42" s="425"/>
      <c r="AH42" s="422" t="s">
        <v>6</v>
      </c>
      <c r="AI42" s="422"/>
      <c r="AJ42" s="422"/>
    </row>
    <row r="44" spans="1:70" ht="12">
      <c r="A44" s="4" t="s">
        <v>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68" ht="12">
      <c r="A45" s="427" t="s">
        <v>111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</row>
    <row r="46" spans="1:68" s="3" customFormat="1" ht="10.5">
      <c r="A46" s="426" t="s">
        <v>59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6"/>
      <c r="BA46" s="426"/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</row>
    <row r="47" spans="1:68" ht="12">
      <c r="A47" s="427" t="s">
        <v>108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</row>
    <row r="48" spans="1:68" s="3" customFormat="1" ht="10.5">
      <c r="A48" s="426" t="s">
        <v>60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</row>
    <row r="49" spans="1:51" ht="12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W49" s="427" t="s">
        <v>231</v>
      </c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</row>
    <row r="50" spans="1:51" s="3" customFormat="1" ht="10.5">
      <c r="A50" s="426" t="s">
        <v>3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W50" s="426" t="s">
        <v>4</v>
      </c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</row>
    <row r="51" spans="2:36" ht="12">
      <c r="B51" s="2" t="s">
        <v>5</v>
      </c>
      <c r="C51" s="423"/>
      <c r="D51" s="423"/>
      <c r="E51" s="423"/>
      <c r="F51" s="423"/>
      <c r="G51" s="1" t="s">
        <v>5</v>
      </c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4">
        <v>20</v>
      </c>
      <c r="AC51" s="424"/>
      <c r="AD51" s="424"/>
      <c r="AE51" s="425"/>
      <c r="AF51" s="425"/>
      <c r="AG51" s="425"/>
      <c r="AH51" s="422" t="s">
        <v>6</v>
      </c>
      <c r="AI51" s="422"/>
      <c r="AJ51" s="422"/>
    </row>
    <row r="54" spans="1:166" s="6" customFormat="1" ht="24.7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  <c r="FH54" s="367"/>
      <c r="FI54" s="367"/>
      <c r="FJ54" s="367"/>
    </row>
    <row r="55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5:BP45"/>
    <mergeCell ref="A46:BP46"/>
    <mergeCell ref="A47:BP47"/>
    <mergeCell ref="CI37:DL37"/>
    <mergeCell ref="CI38:DL38"/>
    <mergeCell ref="AF40:BQ40"/>
    <mergeCell ref="AF41:BQ41"/>
    <mergeCell ref="BS40:CV40"/>
    <mergeCell ref="BS41:CV41"/>
    <mergeCell ref="CX40:DV40"/>
    <mergeCell ref="AE51:AG51"/>
    <mergeCell ref="A48:BP48"/>
    <mergeCell ref="A49:T49"/>
    <mergeCell ref="W49:AY49"/>
    <mergeCell ref="A50:T50"/>
    <mergeCell ref="W50:AY50"/>
    <mergeCell ref="A54:FJ54"/>
    <mergeCell ref="AH51:AJ51"/>
    <mergeCell ref="C42:F42"/>
    <mergeCell ref="I42:AA42"/>
    <mergeCell ref="AB42:AD42"/>
    <mergeCell ref="AE42:AG42"/>
    <mergeCell ref="AH42:AJ42"/>
    <mergeCell ref="C51:F51"/>
    <mergeCell ref="I51:AA51"/>
    <mergeCell ref="AB51:AD5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56"/>
  <sheetViews>
    <sheetView view="pageBreakPreview" zoomScale="99" zoomScaleSheetLayoutView="99" workbookViewId="0" topLeftCell="A30">
      <selection activeCell="C25" sqref="C25:C37"/>
    </sheetView>
  </sheetViews>
  <sheetFormatPr defaultColWidth="9.00390625" defaultRowHeight="12.75"/>
  <cols>
    <col min="1" max="1" width="10.875" style="0" customWidth="1"/>
    <col min="3" max="3" width="25.25390625" style="0" customWidth="1"/>
    <col min="4" max="4" width="20.75390625" style="0" customWidth="1"/>
    <col min="6" max="6" width="15.25390625" style="0" customWidth="1"/>
    <col min="7" max="7" width="25.125" style="0" customWidth="1"/>
    <col min="8" max="8" width="15.625" style="0" customWidth="1"/>
    <col min="9" max="9" width="12.75390625" style="0" customWidth="1"/>
    <col min="10" max="10" width="17.00390625" style="0" customWidth="1"/>
    <col min="11" max="11" width="11.75390625" style="0" bestFit="1" customWidth="1"/>
    <col min="13" max="13" width="9.625" style="0" bestFit="1" customWidth="1"/>
  </cols>
  <sheetData>
    <row r="3" spans="1:10" ht="12.75">
      <c r="A3" s="457" t="s">
        <v>112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2.75">
      <c r="A4" s="457" t="s">
        <v>113</v>
      </c>
      <c r="B4" s="457"/>
      <c r="C4" s="457"/>
      <c r="D4" s="457"/>
      <c r="E4" s="457"/>
      <c r="F4" s="457"/>
      <c r="G4" s="457"/>
      <c r="H4" s="457"/>
      <c r="I4" s="457"/>
      <c r="J4" s="457"/>
    </row>
    <row r="5" spans="2:11" ht="13.5" thickBot="1">
      <c r="B5" s="23"/>
      <c r="C5" s="453"/>
      <c r="D5" s="453"/>
      <c r="E5" s="32" t="s">
        <v>114</v>
      </c>
      <c r="F5" s="26">
        <v>2024</v>
      </c>
      <c r="G5" s="106" t="s">
        <v>115</v>
      </c>
      <c r="H5" s="106"/>
      <c r="I5" s="106"/>
      <c r="J5" s="453"/>
      <c r="K5" s="23"/>
    </row>
    <row r="6" spans="2:11" ht="12.75">
      <c r="B6" s="23"/>
      <c r="C6" s="453"/>
      <c r="D6" s="453"/>
      <c r="E6" s="25"/>
      <c r="F6" s="105"/>
      <c r="G6" s="28"/>
      <c r="H6" s="28"/>
      <c r="I6" s="28"/>
      <c r="J6" s="454"/>
      <c r="K6" s="23"/>
    </row>
    <row r="7" spans="2:11" ht="13.5" thickBot="1">
      <c r="B7" s="23"/>
      <c r="C7" s="453"/>
      <c r="D7" s="453"/>
      <c r="E7" s="24"/>
      <c r="F7" s="24"/>
      <c r="G7" s="453"/>
      <c r="H7" s="453"/>
      <c r="I7" s="453"/>
      <c r="J7" s="455"/>
      <c r="K7" s="23"/>
    </row>
    <row r="8" spans="2:11" ht="13.5" thickBot="1">
      <c r="B8" s="23"/>
      <c r="C8" s="453"/>
      <c r="D8" s="453"/>
      <c r="E8" s="24"/>
      <c r="F8" s="24"/>
      <c r="G8" s="453"/>
      <c r="H8" s="454"/>
      <c r="I8" s="456"/>
      <c r="J8" s="27" t="s">
        <v>7</v>
      </c>
      <c r="K8" s="23"/>
    </row>
    <row r="9" spans="2:11" ht="33" customHeight="1" thickBot="1">
      <c r="B9" s="23"/>
      <c r="C9" s="28" t="s">
        <v>116</v>
      </c>
      <c r="D9" s="444" t="s">
        <v>152</v>
      </c>
      <c r="E9" s="444"/>
      <c r="F9" s="444"/>
      <c r="G9" s="444"/>
      <c r="H9" s="24"/>
      <c r="I9" s="1" t="s">
        <v>117</v>
      </c>
      <c r="J9" s="29">
        <v>41033856</v>
      </c>
      <c r="K9" s="23"/>
    </row>
    <row r="10" spans="2:11" ht="13.5" thickBot="1">
      <c r="B10" s="23"/>
      <c r="C10" s="28" t="s">
        <v>17</v>
      </c>
      <c r="D10" s="445" t="s">
        <v>75</v>
      </c>
      <c r="E10" s="445"/>
      <c r="F10" s="445"/>
      <c r="G10" s="445"/>
      <c r="H10" s="24"/>
      <c r="I10" s="1" t="s">
        <v>25</v>
      </c>
      <c r="J10" s="30">
        <v>4654117001</v>
      </c>
      <c r="K10" s="23"/>
    </row>
    <row r="11" spans="2:11" ht="12.75">
      <c r="B11" s="23"/>
      <c r="C11" s="31"/>
      <c r="D11" s="31"/>
      <c r="E11" s="31"/>
      <c r="F11" s="31"/>
      <c r="G11" s="31"/>
      <c r="H11" s="31"/>
      <c r="I11" s="31"/>
      <c r="J11" s="31"/>
      <c r="K11" s="23"/>
    </row>
    <row r="12" spans="2:11" ht="12.75">
      <c r="B12" s="23"/>
      <c r="C12" s="1"/>
      <c r="D12" s="23"/>
      <c r="E12" s="23"/>
      <c r="F12" s="23"/>
      <c r="G12" s="23"/>
      <c r="H12" s="23"/>
      <c r="I12" s="23"/>
      <c r="J12" s="23"/>
      <c r="K12" s="23"/>
    </row>
    <row r="13" spans="2:11" ht="12.75">
      <c r="B13" s="23"/>
      <c r="C13" s="32" t="s">
        <v>118</v>
      </c>
      <c r="D13" s="23"/>
      <c r="E13" s="23"/>
      <c r="F13" s="23"/>
      <c r="G13" s="23"/>
      <c r="H13" s="23"/>
      <c r="I13" s="23"/>
      <c r="J13" s="23"/>
      <c r="K13" s="23"/>
    </row>
    <row r="14" spans="1:8" ht="13.5" thickBot="1">
      <c r="A14" s="23"/>
      <c r="B14" s="23"/>
      <c r="C14" s="23"/>
      <c r="D14" s="23"/>
      <c r="E14" s="23"/>
      <c r="F14" s="23"/>
      <c r="G14" s="23"/>
      <c r="H14" s="23"/>
    </row>
    <row r="15" spans="1:8" ht="48.75" thickBot="1">
      <c r="A15" s="23"/>
      <c r="B15" s="23"/>
      <c r="C15" s="33" t="s">
        <v>119</v>
      </c>
      <c r="D15" s="34" t="s">
        <v>120</v>
      </c>
      <c r="E15" s="34" t="s">
        <v>121</v>
      </c>
      <c r="F15" s="34" t="s">
        <v>122</v>
      </c>
      <c r="G15" s="34" t="s">
        <v>123</v>
      </c>
      <c r="H15" s="34" t="s">
        <v>124</v>
      </c>
    </row>
    <row r="16" spans="1:8" ht="13.5" thickBot="1">
      <c r="A16" s="23"/>
      <c r="B16" s="23"/>
      <c r="C16" s="35">
        <v>1</v>
      </c>
      <c r="D16" s="36">
        <v>2</v>
      </c>
      <c r="E16" s="36">
        <v>3</v>
      </c>
      <c r="F16" s="36">
        <v>4</v>
      </c>
      <c r="G16" s="36">
        <v>5</v>
      </c>
      <c r="H16" s="36">
        <v>6</v>
      </c>
    </row>
    <row r="17" spans="1:8" ht="45" customHeight="1" thickBot="1">
      <c r="A17" s="23"/>
      <c r="B17" s="23"/>
      <c r="C17" s="37">
        <v>1</v>
      </c>
      <c r="D17" s="38" t="s">
        <v>125</v>
      </c>
      <c r="E17" s="38">
        <v>211</v>
      </c>
      <c r="F17" s="154">
        <v>200388.75</v>
      </c>
      <c r="G17" s="39">
        <v>12</v>
      </c>
      <c r="H17" s="120">
        <f>F17*G17</f>
        <v>2404665</v>
      </c>
    </row>
    <row r="18" spans="1:11" ht="18.75" customHeight="1" thickBot="1">
      <c r="A18" s="23"/>
      <c r="B18" s="23"/>
      <c r="C18" s="446">
        <v>2</v>
      </c>
      <c r="D18" s="38" t="s">
        <v>126</v>
      </c>
      <c r="E18" s="38">
        <v>211</v>
      </c>
      <c r="F18" s="154">
        <f>SUM(F20:F24)</f>
        <v>40473.090000000004</v>
      </c>
      <c r="G18" s="39">
        <v>12</v>
      </c>
      <c r="H18" s="120">
        <f>SUM(H20:H23)</f>
        <v>485677.0800000001</v>
      </c>
      <c r="K18" s="40"/>
    </row>
    <row r="19" spans="1:8" ht="13.5" thickBot="1">
      <c r="A19" s="23"/>
      <c r="B19" s="23"/>
      <c r="C19" s="447"/>
      <c r="D19" s="38" t="s">
        <v>127</v>
      </c>
      <c r="E19" s="38"/>
      <c r="F19" s="155"/>
      <c r="G19" s="41"/>
      <c r="H19" s="121"/>
    </row>
    <row r="20" spans="1:8" ht="41.25" customHeight="1" thickBot="1">
      <c r="A20" s="23"/>
      <c r="B20" s="23"/>
      <c r="C20" s="447"/>
      <c r="D20" s="38" t="s">
        <v>128</v>
      </c>
      <c r="E20" s="38"/>
      <c r="F20" s="153">
        <v>395.44</v>
      </c>
      <c r="G20" s="38">
        <v>12</v>
      </c>
      <c r="H20" s="42">
        <f>F20*G20</f>
        <v>4745.28</v>
      </c>
    </row>
    <row r="21" spans="1:8" ht="41.25" customHeight="1" thickBot="1">
      <c r="A21" s="23"/>
      <c r="B21" s="23"/>
      <c r="C21" s="447"/>
      <c r="D21" s="38" t="s">
        <v>129</v>
      </c>
      <c r="E21" s="38"/>
      <c r="F21" s="153">
        <v>40077.65</v>
      </c>
      <c r="G21" s="38">
        <v>12</v>
      </c>
      <c r="H21" s="42">
        <f>F21*G21</f>
        <v>480931.80000000005</v>
      </c>
    </row>
    <row r="22" spans="1:10" ht="13.5" thickBot="1">
      <c r="A22" s="23"/>
      <c r="B22" s="23"/>
      <c r="C22" s="447"/>
      <c r="D22" s="108" t="s">
        <v>133</v>
      </c>
      <c r="E22" s="108"/>
      <c r="F22" s="109"/>
      <c r="G22" s="108">
        <v>12</v>
      </c>
      <c r="H22" s="109">
        <f>F22*G22</f>
        <v>0</v>
      </c>
      <c r="J22" s="40"/>
    </row>
    <row r="23" spans="1:10" ht="24.75" thickBot="1">
      <c r="A23" s="23"/>
      <c r="B23" s="23"/>
      <c r="C23" s="447"/>
      <c r="D23" s="108" t="s">
        <v>134</v>
      </c>
      <c r="E23" s="108"/>
      <c r="F23" s="126"/>
      <c r="G23" s="108">
        <v>12</v>
      </c>
      <c r="H23" s="109">
        <f>F23*G23</f>
        <v>0</v>
      </c>
      <c r="J23" s="40"/>
    </row>
    <row r="24" spans="1:13" ht="13.5" thickBot="1">
      <c r="A24" s="23"/>
      <c r="B24" s="23"/>
      <c r="C24" s="117"/>
      <c r="D24" s="107"/>
      <c r="E24" s="108"/>
      <c r="F24" s="109"/>
      <c r="G24" s="108"/>
      <c r="H24" s="109"/>
      <c r="J24" s="43"/>
      <c r="K24" s="40"/>
      <c r="M24" s="44"/>
    </row>
    <row r="25" spans="1:8" ht="13.5" thickBot="1">
      <c r="A25" s="23"/>
      <c r="B25" s="23"/>
      <c r="C25" s="448">
        <v>3</v>
      </c>
      <c r="D25" s="38" t="s">
        <v>130</v>
      </c>
      <c r="E25" s="38">
        <v>211</v>
      </c>
      <c r="F25" s="120">
        <f>SUM(F27:F37)</f>
        <v>1023137.9919999999</v>
      </c>
      <c r="G25" s="39">
        <v>12</v>
      </c>
      <c r="H25" s="120">
        <f>SUM(H27:H37)</f>
        <v>12277655.904</v>
      </c>
    </row>
    <row r="26" spans="1:8" ht="13.5" thickBot="1">
      <c r="A26" s="23"/>
      <c r="B26" s="23"/>
      <c r="C26" s="447"/>
      <c r="D26" s="38" t="s">
        <v>127</v>
      </c>
      <c r="E26" s="38"/>
      <c r="F26" s="41"/>
      <c r="G26" s="41"/>
      <c r="H26" s="121"/>
    </row>
    <row r="27" spans="1:8" ht="24.75" thickBot="1">
      <c r="A27" s="23"/>
      <c r="B27" s="23"/>
      <c r="C27" s="447"/>
      <c r="D27" s="38" t="s">
        <v>153</v>
      </c>
      <c r="E27" s="38"/>
      <c r="F27" s="152">
        <v>100502.93</v>
      </c>
      <c r="G27" s="38">
        <v>12</v>
      </c>
      <c r="H27" s="42">
        <f>F27*G27</f>
        <v>1206035.16</v>
      </c>
    </row>
    <row r="28" spans="1:8" ht="24.75" thickBot="1">
      <c r="A28" s="23"/>
      <c r="B28" s="23"/>
      <c r="C28" s="447"/>
      <c r="D28" s="38" t="s">
        <v>154</v>
      </c>
      <c r="E28" s="38"/>
      <c r="F28" s="153">
        <v>60116.48</v>
      </c>
      <c r="G28" s="38">
        <v>12</v>
      </c>
      <c r="H28" s="42">
        <f>F28*G28</f>
        <v>721397.76</v>
      </c>
    </row>
    <row r="29" spans="1:8" ht="48.75" thickBot="1">
      <c r="A29" s="23"/>
      <c r="B29" s="23"/>
      <c r="C29" s="447"/>
      <c r="D29" s="38" t="s">
        <v>131</v>
      </c>
      <c r="E29" s="38"/>
      <c r="F29" s="153">
        <v>3049.6</v>
      </c>
      <c r="G29" s="38">
        <v>12</v>
      </c>
      <c r="H29" s="42">
        <f>F29*G29</f>
        <v>36595.2</v>
      </c>
    </row>
    <row r="30" spans="1:8" ht="48.75" thickBot="1">
      <c r="A30" s="23"/>
      <c r="B30" s="23"/>
      <c r="C30" s="447"/>
      <c r="D30" s="38" t="s">
        <v>132</v>
      </c>
      <c r="E30" s="38"/>
      <c r="F30" s="153">
        <v>7184</v>
      </c>
      <c r="G30" s="38">
        <v>12</v>
      </c>
      <c r="H30" s="42">
        <f aca="true" t="shared" si="0" ref="H30:H35">F30*G30</f>
        <v>86208</v>
      </c>
    </row>
    <row r="31" spans="1:10" ht="13.5" thickBot="1">
      <c r="A31" s="23"/>
      <c r="B31" s="23"/>
      <c r="C31" s="447"/>
      <c r="D31" s="108" t="s">
        <v>133</v>
      </c>
      <c r="E31" s="108"/>
      <c r="F31" s="109"/>
      <c r="G31" s="108">
        <v>12</v>
      </c>
      <c r="H31" s="109">
        <f>F31*G31</f>
        <v>0</v>
      </c>
      <c r="J31" s="40"/>
    </row>
    <row r="32" spans="1:10" ht="24.75" thickBot="1">
      <c r="A32" s="23"/>
      <c r="B32" s="23"/>
      <c r="C32" s="447"/>
      <c r="D32" s="108" t="s">
        <v>134</v>
      </c>
      <c r="E32" s="108"/>
      <c r="F32" s="126"/>
      <c r="G32" s="108">
        <v>12</v>
      </c>
      <c r="H32" s="109">
        <f>F32*G32</f>
        <v>0</v>
      </c>
      <c r="J32" s="40"/>
    </row>
    <row r="33" spans="1:10" ht="24.75" thickBot="1">
      <c r="A33" s="23"/>
      <c r="B33" s="23"/>
      <c r="C33" s="447"/>
      <c r="D33" s="107" t="s">
        <v>136</v>
      </c>
      <c r="E33" s="108"/>
      <c r="F33" s="109"/>
      <c r="G33" s="108">
        <v>12</v>
      </c>
      <c r="H33" s="109">
        <f t="shared" si="0"/>
        <v>0</v>
      </c>
      <c r="J33" s="40"/>
    </row>
    <row r="34" spans="1:8" ht="54.75" customHeight="1" thickBot="1">
      <c r="A34" s="23"/>
      <c r="B34" s="23"/>
      <c r="C34" s="447"/>
      <c r="D34" s="108" t="s">
        <v>137</v>
      </c>
      <c r="E34" s="108"/>
      <c r="F34" s="109">
        <f>122832.4/2.4</f>
        <v>51180.166666666664</v>
      </c>
      <c r="G34" s="108">
        <v>12</v>
      </c>
      <c r="H34" s="109">
        <f t="shared" si="0"/>
        <v>614162</v>
      </c>
    </row>
    <row r="35" spans="1:8" ht="72" customHeight="1" thickBot="1">
      <c r="A35" s="23"/>
      <c r="B35" s="23"/>
      <c r="C35" s="447"/>
      <c r="D35" s="38" t="s">
        <v>138</v>
      </c>
      <c r="E35" s="38"/>
      <c r="F35" s="42">
        <v>63771.58</v>
      </c>
      <c r="G35" s="108">
        <v>12</v>
      </c>
      <c r="H35" s="109">
        <f t="shared" si="0"/>
        <v>765258.96</v>
      </c>
    </row>
    <row r="36" spans="1:8" ht="63" customHeight="1" thickBot="1">
      <c r="A36" s="23"/>
      <c r="B36" s="23"/>
      <c r="C36" s="447"/>
      <c r="D36" s="108" t="s">
        <v>139</v>
      </c>
      <c r="E36" s="108"/>
      <c r="F36" s="109"/>
      <c r="G36" s="108">
        <v>12</v>
      </c>
      <c r="H36" s="109"/>
    </row>
    <row r="37" spans="1:13" ht="60.75" thickBot="1">
      <c r="A37" s="23"/>
      <c r="B37" s="23"/>
      <c r="C37" s="449"/>
      <c r="D37" s="107" t="s">
        <v>140</v>
      </c>
      <c r="E37" s="108"/>
      <c r="F37" s="150">
        <f>(F17+F20+F21+F27+F28+F29+F30+F34+F35)*140%</f>
        <v>737333.2353333333</v>
      </c>
      <c r="G37" s="108">
        <v>12</v>
      </c>
      <c r="H37" s="109">
        <f>F37*G37</f>
        <v>8847998.824</v>
      </c>
      <c r="J37" s="43"/>
      <c r="K37" s="40"/>
      <c r="M37" s="44"/>
    </row>
    <row r="38" spans="1:10" ht="24.75" thickBot="1">
      <c r="A38" s="23"/>
      <c r="B38" s="23"/>
      <c r="C38" s="45"/>
      <c r="D38" s="122" t="s">
        <v>141</v>
      </c>
      <c r="E38" s="148">
        <v>211</v>
      </c>
      <c r="F38" s="149">
        <f>H38/G38</f>
        <v>101508.50166666666</v>
      </c>
      <c r="G38" s="148">
        <v>12</v>
      </c>
      <c r="H38" s="149">
        <v>1218102.02</v>
      </c>
      <c r="J38" s="43"/>
    </row>
    <row r="39" spans="1:10" ht="24.75" thickBot="1">
      <c r="A39" s="23"/>
      <c r="B39" s="23"/>
      <c r="C39" s="45"/>
      <c r="D39" s="122" t="s">
        <v>135</v>
      </c>
      <c r="E39" s="123">
        <v>211</v>
      </c>
      <c r="F39" s="124">
        <v>5000</v>
      </c>
      <c r="G39" s="123">
        <v>12</v>
      </c>
      <c r="H39" s="124">
        <f>F39*G39</f>
        <v>60000</v>
      </c>
      <c r="I39" s="96"/>
      <c r="J39" s="137"/>
    </row>
    <row r="40" spans="1:10" ht="13.5" thickBot="1">
      <c r="A40" s="23"/>
      <c r="B40" s="23"/>
      <c r="C40" s="37"/>
      <c r="D40" s="65" t="s">
        <v>155</v>
      </c>
      <c r="E40" s="38"/>
      <c r="F40" s="42">
        <f>F17+F18+F25+F38+F39</f>
        <v>1370508.3336666666</v>
      </c>
      <c r="G40" s="38">
        <v>12</v>
      </c>
      <c r="H40" s="42">
        <f>H17+H18+H25+H38+H39</f>
        <v>16446100.003999999</v>
      </c>
      <c r="I40" s="127"/>
      <c r="J40" s="127"/>
    </row>
    <row r="41" spans="1:10" ht="12.75">
      <c r="A41" s="23"/>
      <c r="B41" s="452" t="s">
        <v>255</v>
      </c>
      <c r="C41" s="452"/>
      <c r="D41" s="119">
        <f>H17+H18+H25+H38+H39</f>
        <v>16446100.003999999</v>
      </c>
      <c r="E41" s="23"/>
      <c r="F41" s="23"/>
      <c r="G41" s="23"/>
      <c r="H41" s="125"/>
      <c r="I41" s="127"/>
      <c r="J41" s="127"/>
    </row>
    <row r="42" spans="1:10" ht="12.75">
      <c r="A42" s="23"/>
      <c r="B42" s="23"/>
      <c r="C42" s="28"/>
      <c r="D42" s="46"/>
      <c r="E42" s="23"/>
      <c r="F42" s="23"/>
      <c r="G42" s="23"/>
      <c r="H42" s="125"/>
      <c r="I42" s="96"/>
      <c r="J42" s="96"/>
    </row>
    <row r="43" spans="1:11" ht="15.75">
      <c r="A43" s="23"/>
      <c r="B43" s="23"/>
      <c r="C43" s="450" t="s">
        <v>143</v>
      </c>
      <c r="D43" s="451"/>
      <c r="E43" s="451"/>
      <c r="F43" s="451"/>
      <c r="G43" s="451"/>
      <c r="H43" s="23"/>
      <c r="I43" s="96"/>
      <c r="J43" s="127"/>
      <c r="K43" s="40"/>
    </row>
    <row r="44" spans="1:10" ht="13.5" thickBot="1">
      <c r="A44" s="23"/>
      <c r="B44" s="23"/>
      <c r="H44" s="1"/>
      <c r="I44" s="96"/>
      <c r="J44" s="96"/>
    </row>
    <row r="45" spans="1:10" ht="72" thickBot="1">
      <c r="A45" s="23"/>
      <c r="B45" s="23"/>
      <c r="C45" s="47" t="s">
        <v>119</v>
      </c>
      <c r="D45" s="48" t="s">
        <v>144</v>
      </c>
      <c r="E45" s="48" t="s">
        <v>121</v>
      </c>
      <c r="F45" s="48" t="s">
        <v>145</v>
      </c>
      <c r="G45" s="48" t="s">
        <v>146</v>
      </c>
      <c r="H45" s="1"/>
      <c r="I45" s="96"/>
      <c r="J45" s="96"/>
    </row>
    <row r="46" spans="1:10" ht="15.75" thickBot="1">
      <c r="A46" s="23"/>
      <c r="B46" s="23"/>
      <c r="C46" s="49">
        <v>1</v>
      </c>
      <c r="D46" s="50">
        <v>2</v>
      </c>
      <c r="E46" s="50">
        <v>3</v>
      </c>
      <c r="F46" s="50">
        <v>4</v>
      </c>
      <c r="G46" s="50">
        <v>5</v>
      </c>
      <c r="H46" s="1"/>
      <c r="I46" s="96"/>
      <c r="J46" s="96"/>
    </row>
    <row r="47" spans="1:10" ht="13.5" thickBot="1">
      <c r="A47" s="23"/>
      <c r="B47" s="23"/>
      <c r="C47" s="37">
        <v>1</v>
      </c>
      <c r="D47" s="42">
        <f>D41</f>
        <v>16446100.003999999</v>
      </c>
      <c r="E47" s="38">
        <v>213</v>
      </c>
      <c r="F47" s="66">
        <v>0.302</v>
      </c>
      <c r="G47" s="73">
        <v>4966500</v>
      </c>
      <c r="H47" s="23"/>
      <c r="I47" s="96"/>
      <c r="J47" s="147"/>
    </row>
    <row r="48" spans="3:7" ht="13.5" thickBot="1">
      <c r="C48" s="33"/>
      <c r="D48" s="34"/>
      <c r="E48" s="34"/>
      <c r="F48" s="34"/>
      <c r="G48" s="74">
        <v>3</v>
      </c>
    </row>
    <row r="49" spans="3:9" ht="11.25" customHeight="1" thickBot="1">
      <c r="C49" s="67"/>
      <c r="D49" s="68" t="s">
        <v>155</v>
      </c>
      <c r="E49" s="69"/>
      <c r="F49" s="69"/>
      <c r="G49" s="75">
        <f>G47</f>
        <v>4966500</v>
      </c>
      <c r="I49" s="44"/>
    </row>
    <row r="50" spans="3:9" ht="2.25" customHeight="1" hidden="1">
      <c r="C50" s="54">
        <v>2</v>
      </c>
      <c r="D50" s="55" t="s">
        <v>147</v>
      </c>
      <c r="E50" s="56">
        <v>213</v>
      </c>
      <c r="F50" s="57">
        <v>0</v>
      </c>
      <c r="G50" s="58">
        <f>F50*12</f>
        <v>0</v>
      </c>
      <c r="I50" s="59"/>
    </row>
    <row r="51" spans="3:7" ht="12.75">
      <c r="C51" s="28" t="s">
        <v>265</v>
      </c>
      <c r="D51" s="46"/>
      <c r="E51" s="60"/>
      <c r="F51" s="61"/>
      <c r="G51" s="62"/>
    </row>
    <row r="52" ht="12.75">
      <c r="H52" s="40"/>
    </row>
    <row r="53" spans="3:7" ht="15">
      <c r="C53" s="63" t="s">
        <v>148</v>
      </c>
      <c r="D53" s="64"/>
      <c r="E53" s="64"/>
      <c r="F53" s="64" t="s">
        <v>149</v>
      </c>
      <c r="G53" s="63" t="s">
        <v>76</v>
      </c>
    </row>
    <row r="54" spans="3:8" ht="15">
      <c r="C54" s="63"/>
      <c r="D54" s="64"/>
      <c r="E54" s="64"/>
      <c r="F54" s="64"/>
      <c r="G54" s="63"/>
      <c r="H54" s="40"/>
    </row>
    <row r="55" spans="3:7" ht="15">
      <c r="C55" s="63" t="s">
        <v>150</v>
      </c>
      <c r="D55" s="64"/>
      <c r="E55" s="64"/>
      <c r="F55" s="64" t="s">
        <v>151</v>
      </c>
      <c r="G55" s="63" t="s">
        <v>253</v>
      </c>
    </row>
    <row r="56" ht="12.75">
      <c r="H56" s="44"/>
    </row>
  </sheetData>
  <sheetProtection/>
  <mergeCells count="12">
    <mergeCell ref="C5:D8"/>
    <mergeCell ref="J5:J7"/>
    <mergeCell ref="G7:I7"/>
    <mergeCell ref="G8:I8"/>
    <mergeCell ref="A3:J3"/>
    <mergeCell ref="A4:J4"/>
    <mergeCell ref="D9:G9"/>
    <mergeCell ref="D10:G10"/>
    <mergeCell ref="C18:C23"/>
    <mergeCell ref="C25:C37"/>
    <mergeCell ref="C43:G43"/>
    <mergeCell ref="B41:C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3"/>
  <sheetViews>
    <sheetView view="pageBreakPreview" zoomScale="60" zoomScalePageLayoutView="0" workbookViewId="0" topLeftCell="A1">
      <selection activeCell="E34" sqref="E34"/>
    </sheetView>
  </sheetViews>
  <sheetFormatPr defaultColWidth="9.00390625" defaultRowHeight="12.75"/>
  <cols>
    <col min="1" max="1" width="6.00390625" style="0" customWidth="1"/>
    <col min="2" max="2" width="28.625" style="0" customWidth="1"/>
    <col min="3" max="3" width="8.375" style="0" customWidth="1"/>
    <col min="4" max="4" width="16.75390625" style="0" customWidth="1"/>
    <col min="5" max="5" width="14.625" style="0" customWidth="1"/>
    <col min="6" max="6" width="18.125" style="0" customWidth="1"/>
    <col min="7" max="7" width="15.125" style="0" customWidth="1"/>
    <col min="8" max="8" width="22.375" style="0" customWidth="1"/>
    <col min="9" max="9" width="10.625" style="0" bestFit="1" customWidth="1"/>
    <col min="10" max="10" width="10.125" style="0" bestFit="1" customWidth="1"/>
    <col min="11" max="11" width="10.625" style="0" bestFit="1" customWidth="1"/>
  </cols>
  <sheetData>
    <row r="2" spans="1:8" ht="12.75">
      <c r="A2" s="463" t="s">
        <v>156</v>
      </c>
      <c r="B2" s="464"/>
      <c r="C2" s="465"/>
      <c r="D2" s="465"/>
      <c r="E2" s="465"/>
      <c r="F2" s="465"/>
      <c r="G2" s="76"/>
      <c r="H2" s="76"/>
    </row>
    <row r="3" spans="1:8" ht="12.75">
      <c r="A3" s="76"/>
      <c r="B3" s="76"/>
      <c r="C3" s="76"/>
      <c r="D3" s="76"/>
      <c r="E3" s="76"/>
      <c r="F3" s="76"/>
      <c r="G3" s="76"/>
      <c r="H3" s="76"/>
    </row>
    <row r="4" spans="1:8" ht="12.75">
      <c r="A4" s="77" t="s">
        <v>234</v>
      </c>
      <c r="B4" s="78"/>
      <c r="C4" s="78"/>
      <c r="D4" s="76"/>
      <c r="E4" s="76"/>
      <c r="F4" s="76"/>
      <c r="G4" s="76"/>
      <c r="H4" s="76"/>
    </row>
    <row r="5" spans="1:8" ht="13.5" thickBot="1">
      <c r="A5" s="76"/>
      <c r="B5" s="76"/>
      <c r="C5" s="76"/>
      <c r="D5" s="76"/>
      <c r="E5" s="76"/>
      <c r="F5" s="76"/>
      <c r="G5" s="76"/>
      <c r="H5" s="76"/>
    </row>
    <row r="6" spans="1:8" ht="45.75" customHeight="1">
      <c r="A6" s="458" t="s">
        <v>119</v>
      </c>
      <c r="B6" s="458" t="s">
        <v>120</v>
      </c>
      <c r="C6" s="458" t="s">
        <v>121</v>
      </c>
      <c r="D6" s="458" t="s">
        <v>158</v>
      </c>
      <c r="E6" s="79" t="s">
        <v>159</v>
      </c>
      <c r="F6" s="458" t="s">
        <v>160</v>
      </c>
      <c r="G6" s="458" t="s">
        <v>161</v>
      </c>
      <c r="H6" s="458" t="s">
        <v>162</v>
      </c>
    </row>
    <row r="7" spans="1:8" ht="21.75" customHeight="1" thickBot="1">
      <c r="A7" s="459"/>
      <c r="B7" s="459"/>
      <c r="C7" s="459"/>
      <c r="D7" s="459"/>
      <c r="E7" s="53" t="s">
        <v>163</v>
      </c>
      <c r="F7" s="459"/>
      <c r="G7" s="459"/>
      <c r="H7" s="459"/>
    </row>
    <row r="8" spans="1:8" ht="13.5" thickBot="1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</row>
    <row r="9" spans="1:8" ht="26.25" thickBot="1">
      <c r="A9" s="70">
        <v>1</v>
      </c>
      <c r="B9" s="72" t="s">
        <v>157</v>
      </c>
      <c r="C9" s="72">
        <v>212</v>
      </c>
      <c r="D9" s="72" t="s">
        <v>164</v>
      </c>
      <c r="E9" s="72">
        <v>500</v>
      </c>
      <c r="F9" s="72">
        <v>3</v>
      </c>
      <c r="G9" s="72">
        <v>7</v>
      </c>
      <c r="H9" s="72">
        <f>E9*F9*G9</f>
        <v>10500</v>
      </c>
    </row>
    <row r="10" spans="1:8" ht="0" customHeight="1" hidden="1" thickBot="1">
      <c r="A10" s="70">
        <v>2</v>
      </c>
      <c r="B10" s="89" t="s">
        <v>175</v>
      </c>
      <c r="C10" s="72">
        <v>212</v>
      </c>
      <c r="D10" s="72"/>
      <c r="E10" s="72">
        <v>0</v>
      </c>
      <c r="F10" s="72">
        <v>2</v>
      </c>
      <c r="G10" s="72">
        <v>0</v>
      </c>
      <c r="H10" s="82">
        <f>E10*F10*G10</f>
        <v>0</v>
      </c>
    </row>
    <row r="11" spans="1:8" ht="13.5" thickBot="1">
      <c r="A11" s="70"/>
      <c r="B11" s="65" t="s">
        <v>142</v>
      </c>
      <c r="C11" s="65"/>
      <c r="D11" s="65"/>
      <c r="E11" s="65"/>
      <c r="F11" s="110"/>
      <c r="G11" s="65"/>
      <c r="H11" s="111">
        <f>H9+H10</f>
        <v>10500</v>
      </c>
    </row>
    <row r="12" spans="1:8" ht="9" customHeight="1">
      <c r="A12" s="84"/>
      <c r="B12" s="84"/>
      <c r="C12" s="84"/>
      <c r="D12" s="84"/>
      <c r="E12" s="84"/>
      <c r="F12" s="85"/>
      <c r="G12" s="84"/>
      <c r="H12" s="86"/>
    </row>
    <row r="13" spans="1:8" ht="0.75" customHeight="1" hidden="1">
      <c r="A13" s="84"/>
      <c r="B13" s="84"/>
      <c r="C13" s="84"/>
      <c r="D13" s="84"/>
      <c r="E13" s="84"/>
      <c r="F13" s="85"/>
      <c r="G13" s="84"/>
      <c r="H13" s="86"/>
    </row>
    <row r="14" spans="1:8" ht="18" customHeight="1" hidden="1">
      <c r="A14" s="76"/>
      <c r="B14" s="76"/>
      <c r="C14" s="76"/>
      <c r="D14" s="76"/>
      <c r="E14" s="76"/>
      <c r="F14" s="76"/>
      <c r="G14" s="76"/>
      <c r="H14" s="76"/>
    </row>
    <row r="15" spans="1:8" ht="21" customHeight="1" thickBot="1">
      <c r="A15" s="77" t="s">
        <v>165</v>
      </c>
      <c r="B15" s="78"/>
      <c r="C15" s="78"/>
      <c r="D15" s="76"/>
      <c r="E15" s="76"/>
      <c r="F15" s="76"/>
      <c r="G15" s="76"/>
      <c r="H15" s="76"/>
    </row>
    <row r="16" spans="1:8" ht="72" customHeight="1" thickBot="1">
      <c r="A16" s="51" t="s">
        <v>119</v>
      </c>
      <c r="B16" s="52" t="s">
        <v>120</v>
      </c>
      <c r="C16" s="52" t="s">
        <v>121</v>
      </c>
      <c r="D16" s="52" t="s">
        <v>158</v>
      </c>
      <c r="E16" s="52" t="s">
        <v>166</v>
      </c>
      <c r="F16" s="52" t="s">
        <v>167</v>
      </c>
      <c r="G16" s="52" t="s">
        <v>168</v>
      </c>
      <c r="H16" s="52" t="s">
        <v>169</v>
      </c>
    </row>
    <row r="17" spans="1:8" ht="33.75" customHeight="1" thickBot="1">
      <c r="A17" s="80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</row>
    <row r="18" spans="1:8" ht="29.25" customHeight="1" thickBot="1">
      <c r="A18" s="70">
        <v>1</v>
      </c>
      <c r="B18" s="72" t="s">
        <v>165</v>
      </c>
      <c r="C18" s="72">
        <v>226</v>
      </c>
      <c r="D18" s="72" t="s">
        <v>164</v>
      </c>
      <c r="E18" s="72">
        <v>1</v>
      </c>
      <c r="F18" s="72">
        <v>3</v>
      </c>
      <c r="G18" s="115">
        <v>15308.3333</v>
      </c>
      <c r="H18" s="71">
        <f>E18*F18*G18*2</f>
        <v>91849.9998</v>
      </c>
    </row>
    <row r="19" spans="1:11" ht="15" customHeight="1" thickBot="1">
      <c r="A19" s="70"/>
      <c r="B19" s="65" t="s">
        <v>142</v>
      </c>
      <c r="C19" s="65"/>
      <c r="D19" s="65"/>
      <c r="E19" s="65"/>
      <c r="F19" s="110"/>
      <c r="G19" s="65"/>
      <c r="H19" s="111">
        <f>H18</f>
        <v>91849.9998</v>
      </c>
      <c r="K19" s="40"/>
    </row>
    <row r="20" spans="1:10" ht="15.75" customHeight="1">
      <c r="A20" s="84"/>
      <c r="B20" s="84"/>
      <c r="C20" s="84"/>
      <c r="D20" s="84"/>
      <c r="E20" s="84"/>
      <c r="F20" s="85"/>
      <c r="G20" s="84"/>
      <c r="H20" s="86"/>
      <c r="J20" s="40"/>
    </row>
    <row r="21" spans="1:9" ht="27" customHeight="1">
      <c r="A21" s="84"/>
      <c r="B21" s="84"/>
      <c r="C21" s="84"/>
      <c r="D21" s="84"/>
      <c r="E21" s="84"/>
      <c r="F21" s="85"/>
      <c r="G21" s="84"/>
      <c r="H21" s="86"/>
      <c r="I21" s="40"/>
    </row>
    <row r="22" spans="1:8" ht="18" customHeight="1" thickBot="1">
      <c r="A22" s="77" t="s">
        <v>170</v>
      </c>
      <c r="B22" s="78"/>
      <c r="C22" s="78"/>
      <c r="D22" s="78"/>
      <c r="E22" s="76"/>
      <c r="F22" s="76"/>
      <c r="G22" s="76"/>
      <c r="H22" s="76"/>
    </row>
    <row r="23" spans="1:9" ht="41.25" customHeight="1" thickBot="1">
      <c r="A23" s="51" t="s">
        <v>119</v>
      </c>
      <c r="B23" s="52" t="s">
        <v>120</v>
      </c>
      <c r="C23" s="52" t="s">
        <v>121</v>
      </c>
      <c r="D23" s="52" t="s">
        <v>166</v>
      </c>
      <c r="E23" s="52" t="s">
        <v>171</v>
      </c>
      <c r="F23" s="52" t="s">
        <v>172</v>
      </c>
      <c r="G23" s="52" t="s">
        <v>173</v>
      </c>
      <c r="H23" s="76"/>
      <c r="I23" s="40"/>
    </row>
    <row r="24" spans="1:8" ht="33" customHeight="1" thickBot="1">
      <c r="A24" s="80">
        <v>1</v>
      </c>
      <c r="B24" s="81">
        <v>2</v>
      </c>
      <c r="C24" s="81">
        <v>3</v>
      </c>
      <c r="D24" s="81">
        <v>4</v>
      </c>
      <c r="E24" s="81">
        <v>5</v>
      </c>
      <c r="F24" s="81">
        <v>6</v>
      </c>
      <c r="G24" s="81">
        <v>7</v>
      </c>
      <c r="H24" s="76"/>
    </row>
    <row r="25" spans="1:8" ht="42.75" customHeight="1" thickBot="1">
      <c r="A25" s="70">
        <v>1</v>
      </c>
      <c r="B25" s="72" t="s">
        <v>174</v>
      </c>
      <c r="C25" s="72">
        <v>226</v>
      </c>
      <c r="D25" s="72">
        <f>3</f>
        <v>3</v>
      </c>
      <c r="E25" s="72">
        <v>21</v>
      </c>
      <c r="F25" s="72">
        <v>150</v>
      </c>
      <c r="G25" s="71">
        <f>E25*F25</f>
        <v>3150</v>
      </c>
      <c r="H25" s="76"/>
    </row>
    <row r="26" spans="1:8" ht="16.5" customHeight="1" thickBot="1">
      <c r="A26" s="70"/>
      <c r="B26" s="65" t="s">
        <v>142</v>
      </c>
      <c r="C26" s="65"/>
      <c r="D26" s="65"/>
      <c r="E26" s="65"/>
      <c r="F26" s="110"/>
      <c r="G26" s="97">
        <f>G25</f>
        <v>3150</v>
      </c>
      <c r="H26" s="76"/>
    </row>
    <row r="27" spans="1:9" ht="39" customHeight="1">
      <c r="A27" s="84"/>
      <c r="B27" s="84"/>
      <c r="C27" s="84"/>
      <c r="D27" s="84"/>
      <c r="E27" s="84"/>
      <c r="F27" s="85"/>
      <c r="G27" s="86"/>
      <c r="H27" s="76"/>
      <c r="I27" s="114"/>
    </row>
    <row r="28" spans="1:8" ht="17.25" customHeight="1" thickBot="1">
      <c r="A28" s="460" t="s">
        <v>235</v>
      </c>
      <c r="B28" s="461"/>
      <c r="C28" s="462"/>
      <c r="D28" s="462"/>
      <c r="E28" s="462"/>
      <c r="F28" s="462"/>
      <c r="G28" s="462"/>
      <c r="H28" s="462"/>
    </row>
    <row r="29" spans="1:11" ht="87" customHeight="1" thickBot="1">
      <c r="A29" s="51" t="s">
        <v>119</v>
      </c>
      <c r="B29" s="52" t="s">
        <v>120</v>
      </c>
      <c r="C29" s="52" t="s">
        <v>121</v>
      </c>
      <c r="D29" s="52" t="s">
        <v>236</v>
      </c>
      <c r="E29" s="52" t="s">
        <v>168</v>
      </c>
      <c r="F29" s="52" t="s">
        <v>237</v>
      </c>
      <c r="G29" s="52"/>
      <c r="H29" s="52"/>
      <c r="K29" s="98"/>
    </row>
    <row r="30" spans="1:8" ht="13.5" thickBot="1">
      <c r="A30" s="80">
        <v>1</v>
      </c>
      <c r="B30" s="91">
        <v>2</v>
      </c>
      <c r="C30" s="91">
        <v>3</v>
      </c>
      <c r="D30" s="81">
        <v>4</v>
      </c>
      <c r="E30" s="81">
        <v>5</v>
      </c>
      <c r="F30" s="81">
        <v>6</v>
      </c>
      <c r="G30" s="81">
        <v>7</v>
      </c>
      <c r="H30" s="81">
        <v>8</v>
      </c>
    </row>
    <row r="31" spans="1:11" ht="78" customHeight="1" thickBot="1">
      <c r="A31" s="90">
        <v>1</v>
      </c>
      <c r="B31" s="112" t="s">
        <v>238</v>
      </c>
      <c r="C31" s="92">
        <v>214</v>
      </c>
      <c r="D31" s="72">
        <v>11</v>
      </c>
      <c r="E31" s="87">
        <v>25095.454545</v>
      </c>
      <c r="F31" s="71">
        <f>(D31*E31)*2</f>
        <v>552099.99999</v>
      </c>
      <c r="G31" s="72"/>
      <c r="H31" s="71"/>
      <c r="K31" s="40"/>
    </row>
    <row r="32" spans="1:9" ht="16.5" customHeight="1" thickBot="1">
      <c r="A32" s="70"/>
      <c r="B32" s="72" t="s">
        <v>142</v>
      </c>
      <c r="C32" s="72"/>
      <c r="D32" s="72"/>
      <c r="E32" s="72"/>
      <c r="F32" s="111">
        <f>F31</f>
        <v>552099.99999</v>
      </c>
      <c r="G32" s="72"/>
      <c r="H32" s="71"/>
      <c r="I32" s="44"/>
    </row>
    <row r="33" spans="1:9" ht="16.5" customHeight="1">
      <c r="A33" s="84"/>
      <c r="B33" s="84"/>
      <c r="C33" s="84"/>
      <c r="D33" s="84"/>
      <c r="E33" s="84"/>
      <c r="F33" s="113"/>
      <c r="G33" s="84"/>
      <c r="H33" s="86"/>
      <c r="I33" s="44"/>
    </row>
    <row r="34" spans="1:8" ht="12.75">
      <c r="A34" s="77" t="s">
        <v>176</v>
      </c>
      <c r="B34" s="76"/>
      <c r="C34" s="76"/>
      <c r="D34" s="76"/>
      <c r="E34" s="88"/>
      <c r="F34" s="76"/>
      <c r="G34" s="76"/>
      <c r="H34" s="76"/>
    </row>
    <row r="35" spans="1:10" ht="12.75">
      <c r="A35" s="76"/>
      <c r="B35" s="76"/>
      <c r="C35" s="76"/>
      <c r="D35" s="76"/>
      <c r="E35" s="76"/>
      <c r="F35" s="76"/>
      <c r="G35" s="76"/>
      <c r="H35" s="76"/>
      <c r="J35" s="40"/>
    </row>
    <row r="36" spans="1:8" ht="12.75">
      <c r="A36" s="76"/>
      <c r="B36" s="76"/>
      <c r="C36" s="76"/>
      <c r="D36" s="76"/>
      <c r="E36" s="76"/>
      <c r="F36" s="76"/>
      <c r="G36" s="76"/>
      <c r="H36" s="88"/>
    </row>
    <row r="37" spans="1:8" ht="12.75">
      <c r="A37" s="83" t="s">
        <v>148</v>
      </c>
      <c r="B37" s="76"/>
      <c r="C37" s="76"/>
      <c r="D37" s="76"/>
      <c r="E37" s="76" t="s">
        <v>149</v>
      </c>
      <c r="F37" s="83" t="s">
        <v>76</v>
      </c>
      <c r="G37" s="76"/>
      <c r="H37" s="76"/>
    </row>
    <row r="38" spans="1:8" ht="12.75">
      <c r="A38" s="83"/>
      <c r="B38" s="76"/>
      <c r="C38" s="76"/>
      <c r="D38" s="76"/>
      <c r="E38" s="76"/>
      <c r="F38" s="83"/>
      <c r="G38" s="76"/>
      <c r="H38" s="76"/>
    </row>
    <row r="39" spans="1:7" ht="12.75">
      <c r="A39" s="83" t="s">
        <v>150</v>
      </c>
      <c r="B39" s="76"/>
      <c r="C39" s="76"/>
      <c r="D39" s="76"/>
      <c r="E39" s="76" t="s">
        <v>151</v>
      </c>
      <c r="F39" s="83" t="s">
        <v>253</v>
      </c>
      <c r="G39" s="76"/>
    </row>
    <row r="41" ht="12.75">
      <c r="G41" s="40"/>
    </row>
    <row r="43" ht="12.75">
      <c r="G43" s="40"/>
    </row>
  </sheetData>
  <sheetProtection/>
  <mergeCells count="9">
    <mergeCell ref="G6:G7"/>
    <mergeCell ref="H6:H7"/>
    <mergeCell ref="A28:H28"/>
    <mergeCell ref="A2:F2"/>
    <mergeCell ref="A6:A7"/>
    <mergeCell ref="B6:B7"/>
    <mergeCell ref="C6:C7"/>
    <mergeCell ref="D6:D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91"/>
  <sheetViews>
    <sheetView tabSelected="1" view="pageBreakPreview" zoomScale="115" zoomScaleSheetLayoutView="115" zoomScalePageLayoutView="0" workbookViewId="0" topLeftCell="A50">
      <selection activeCell="I62" sqref="I62"/>
    </sheetView>
  </sheetViews>
  <sheetFormatPr defaultColWidth="8.875" defaultRowHeight="12.75"/>
  <cols>
    <col min="1" max="1" width="4.75390625" style="160" customWidth="1"/>
    <col min="2" max="2" width="28.75390625" style="160" customWidth="1"/>
    <col min="3" max="3" width="11.00390625" style="160" customWidth="1"/>
    <col min="4" max="4" width="11.375" style="161" bestFit="1" customWidth="1"/>
    <col min="5" max="5" width="22.375" style="160" customWidth="1"/>
    <col min="6" max="6" width="26.25390625" style="160" customWidth="1"/>
    <col min="7" max="7" width="12.625" style="162" customWidth="1"/>
    <col min="8" max="8" width="12.25390625" style="163" customWidth="1"/>
    <col min="9" max="9" width="12.75390625" style="175" customWidth="1"/>
    <col min="10" max="11" width="11.75390625" style="160" bestFit="1" customWidth="1"/>
    <col min="12" max="16384" width="8.875" style="160" customWidth="1"/>
  </cols>
  <sheetData>
    <row r="1" ht="12.75"/>
    <row r="2" spans="1:8" ht="12.75">
      <c r="A2" s="477" t="s">
        <v>177</v>
      </c>
      <c r="B2" s="478"/>
      <c r="C2" s="478"/>
      <c r="D2" s="478"/>
      <c r="E2" s="478"/>
      <c r="F2" s="478"/>
      <c r="G2" s="467"/>
      <c r="H2" s="467"/>
    </row>
    <row r="3" spans="1:6" ht="12.75">
      <c r="A3" s="158"/>
      <c r="B3" s="159"/>
      <c r="C3" s="159"/>
      <c r="E3" s="159"/>
      <c r="F3" s="159"/>
    </row>
    <row r="4" ht="13.5" thickBot="1">
      <c r="A4" s="164" t="s">
        <v>178</v>
      </c>
    </row>
    <row r="5" spans="1:8" ht="51" customHeight="1" thickBot="1">
      <c r="A5" s="165" t="s">
        <v>119</v>
      </c>
      <c r="B5" s="166" t="s">
        <v>120</v>
      </c>
      <c r="C5" s="166" t="s">
        <v>121</v>
      </c>
      <c r="D5" s="167" t="s">
        <v>179</v>
      </c>
      <c r="E5" s="166" t="s">
        <v>212</v>
      </c>
      <c r="F5" s="166" t="s">
        <v>213</v>
      </c>
      <c r="G5" s="483" t="s">
        <v>267</v>
      </c>
      <c r="H5" s="476" t="s">
        <v>268</v>
      </c>
    </row>
    <row r="6" spans="1:8" ht="13.5" thickBot="1">
      <c r="A6" s="168">
        <v>1</v>
      </c>
      <c r="B6" s="169">
        <v>2</v>
      </c>
      <c r="C6" s="169">
        <v>3</v>
      </c>
      <c r="D6" s="170">
        <v>4</v>
      </c>
      <c r="E6" s="169">
        <v>5</v>
      </c>
      <c r="F6" s="171">
        <v>6</v>
      </c>
      <c r="G6" s="483"/>
      <c r="H6" s="476"/>
    </row>
    <row r="7" spans="1:10" ht="26.25" thickBot="1">
      <c r="A7" s="172">
        <v>1</v>
      </c>
      <c r="B7" s="173" t="s">
        <v>181</v>
      </c>
      <c r="C7" s="173">
        <v>221</v>
      </c>
      <c r="D7" s="170">
        <v>12</v>
      </c>
      <c r="E7" s="174">
        <v>2083.333</v>
      </c>
      <c r="F7" s="157">
        <v>20528.64</v>
      </c>
      <c r="G7" s="156"/>
      <c r="H7" s="156">
        <f>F7-G7</f>
        <v>20528.64</v>
      </c>
      <c r="J7" s="175"/>
    </row>
    <row r="8" spans="1:8" ht="13.5" thickBot="1">
      <c r="A8" s="172">
        <v>2</v>
      </c>
      <c r="B8" s="173" t="s">
        <v>182</v>
      </c>
      <c r="C8" s="173">
        <v>221</v>
      </c>
      <c r="D8" s="170">
        <v>12</v>
      </c>
      <c r="E8" s="174">
        <v>12000</v>
      </c>
      <c r="F8" s="157">
        <f>D8*E8</f>
        <v>144000</v>
      </c>
      <c r="G8" s="156">
        <v>144000</v>
      </c>
      <c r="H8" s="156">
        <f>F8-G8</f>
        <v>0</v>
      </c>
    </row>
    <row r="9" spans="1:8" ht="13.5" thickBot="1">
      <c r="A9" s="172">
        <v>3</v>
      </c>
      <c r="B9" s="176" t="s">
        <v>254</v>
      </c>
      <c r="C9" s="173">
        <v>221</v>
      </c>
      <c r="D9" s="170">
        <v>12</v>
      </c>
      <c r="E9" s="174">
        <v>500</v>
      </c>
      <c r="F9" s="157">
        <v>6000</v>
      </c>
      <c r="G9" s="156"/>
      <c r="H9" s="156">
        <f>F9-G9</f>
        <v>6000</v>
      </c>
    </row>
    <row r="10" spans="1:10" ht="26.25" thickBot="1">
      <c r="A10" s="172">
        <v>4</v>
      </c>
      <c r="B10" s="177" t="s">
        <v>183</v>
      </c>
      <c r="C10" s="173">
        <v>221</v>
      </c>
      <c r="D10" s="170">
        <v>4</v>
      </c>
      <c r="E10" s="174">
        <v>1725</v>
      </c>
      <c r="F10" s="157">
        <f>D10*E10</f>
        <v>6900</v>
      </c>
      <c r="G10" s="156">
        <v>7230</v>
      </c>
      <c r="H10" s="156">
        <f>F10-G10</f>
        <v>-330</v>
      </c>
      <c r="J10" s="175"/>
    </row>
    <row r="11" spans="1:8" ht="13.5" thickBot="1">
      <c r="A11" s="172"/>
      <c r="B11" s="173" t="s">
        <v>142</v>
      </c>
      <c r="C11" s="173"/>
      <c r="D11" s="170"/>
      <c r="E11" s="178"/>
      <c r="F11" s="179">
        <f>SUM(F7:F10)</f>
        <v>177428.64</v>
      </c>
      <c r="G11" s="156">
        <f>SUM(G7:G10)</f>
        <v>151230</v>
      </c>
      <c r="H11" s="156">
        <f>SUM(H7:H10)</f>
        <v>26198.64</v>
      </c>
    </row>
    <row r="12" ht="12.75"/>
    <row r="13" ht="12.75">
      <c r="A13" s="164"/>
    </row>
    <row r="14" ht="13.5" thickBot="1">
      <c r="A14" s="164" t="s">
        <v>184</v>
      </c>
    </row>
    <row r="15" spans="1:11" ht="26.25" thickBot="1">
      <c r="A15" s="165" t="s">
        <v>119</v>
      </c>
      <c r="B15" s="166" t="s">
        <v>120</v>
      </c>
      <c r="C15" s="166" t="s">
        <v>121</v>
      </c>
      <c r="D15" s="167" t="s">
        <v>179</v>
      </c>
      <c r="E15" s="166" t="s">
        <v>180</v>
      </c>
      <c r="F15" s="166" t="s">
        <v>240</v>
      </c>
      <c r="G15" s="483" t="s">
        <v>267</v>
      </c>
      <c r="H15" s="476" t="s">
        <v>268</v>
      </c>
      <c r="K15" s="175"/>
    </row>
    <row r="16" spans="1:8" ht="13.5" thickBot="1">
      <c r="A16" s="168">
        <v>1</v>
      </c>
      <c r="B16" s="169">
        <v>2</v>
      </c>
      <c r="C16" s="169">
        <v>3</v>
      </c>
      <c r="D16" s="170">
        <v>4</v>
      </c>
      <c r="E16" s="169">
        <v>5</v>
      </c>
      <c r="F16" s="169">
        <v>6</v>
      </c>
      <c r="G16" s="483"/>
      <c r="H16" s="476"/>
    </row>
    <row r="17" spans="1:8" ht="13.5" thickBot="1">
      <c r="A17" s="172">
        <v>1</v>
      </c>
      <c r="B17" s="173" t="s">
        <v>214</v>
      </c>
      <c r="C17" s="173">
        <v>223</v>
      </c>
      <c r="D17" s="170">
        <v>12</v>
      </c>
      <c r="E17" s="180">
        <f>F17/12</f>
        <v>30000</v>
      </c>
      <c r="F17" s="181">
        <v>360000</v>
      </c>
      <c r="G17" s="156"/>
      <c r="H17" s="156">
        <f>F17-G17</f>
        <v>360000</v>
      </c>
    </row>
    <row r="18" spans="1:9" s="187" customFormat="1" ht="13.5" thickBot="1">
      <c r="A18" s="182"/>
      <c r="B18" s="183" t="s">
        <v>142</v>
      </c>
      <c r="C18" s="183"/>
      <c r="D18" s="184"/>
      <c r="E18" s="183"/>
      <c r="F18" s="185">
        <f>SUM(F17)</f>
        <v>360000</v>
      </c>
      <c r="G18" s="186">
        <f>SUM(G17)</f>
        <v>0</v>
      </c>
      <c r="H18" s="186">
        <f>SUM(H17)</f>
        <v>360000</v>
      </c>
      <c r="I18" s="229"/>
    </row>
    <row r="19" spans="1:6" ht="12.75">
      <c r="A19" s="176"/>
      <c r="B19" s="176"/>
      <c r="C19" s="176"/>
      <c r="D19" s="188"/>
      <c r="E19" s="176"/>
      <c r="F19" s="189"/>
    </row>
    <row r="20" spans="1:6" ht="12.75">
      <c r="A20" s="176"/>
      <c r="B20" s="176"/>
      <c r="C20" s="176"/>
      <c r="D20" s="188"/>
      <c r="E20" s="176"/>
      <c r="F20" s="189"/>
    </row>
    <row r="21" spans="1:6" ht="13.5" thickBot="1">
      <c r="A21" s="479" t="s">
        <v>185</v>
      </c>
      <c r="B21" s="480"/>
      <c r="C21" s="480"/>
      <c r="D21" s="480"/>
      <c r="E21" s="480"/>
      <c r="F21" s="189"/>
    </row>
    <row r="22" spans="1:8" ht="39" thickBot="1">
      <c r="A22" s="165" t="s">
        <v>119</v>
      </c>
      <c r="B22" s="166" t="s">
        <v>120</v>
      </c>
      <c r="C22" s="166" t="s">
        <v>121</v>
      </c>
      <c r="D22" s="167" t="s">
        <v>186</v>
      </c>
      <c r="E22" s="166" t="s">
        <v>187</v>
      </c>
      <c r="F22" s="166" t="s">
        <v>188</v>
      </c>
      <c r="G22" s="483" t="s">
        <v>267</v>
      </c>
      <c r="H22" s="476" t="s">
        <v>268</v>
      </c>
    </row>
    <row r="23" spans="1:8" ht="13.5" thickBot="1">
      <c r="A23" s="168">
        <v>1</v>
      </c>
      <c r="B23" s="169">
        <v>2</v>
      </c>
      <c r="C23" s="169">
        <v>3</v>
      </c>
      <c r="D23" s="170">
        <v>4</v>
      </c>
      <c r="E23" s="169">
        <v>5</v>
      </c>
      <c r="F23" s="169">
        <v>6</v>
      </c>
      <c r="G23" s="483"/>
      <c r="H23" s="476"/>
    </row>
    <row r="24" spans="1:8" ht="13.5" thickBot="1">
      <c r="A24" s="172">
        <v>1</v>
      </c>
      <c r="B24" s="173" t="s">
        <v>185</v>
      </c>
      <c r="C24" s="173">
        <v>222</v>
      </c>
      <c r="D24" s="170">
        <v>12</v>
      </c>
      <c r="E24" s="180">
        <f>F24/D24</f>
        <v>6050</v>
      </c>
      <c r="F24" s="181">
        <v>72600</v>
      </c>
      <c r="G24" s="157">
        <v>72600</v>
      </c>
      <c r="H24" s="156">
        <f>F24-G24</f>
        <v>0</v>
      </c>
    </row>
    <row r="25" spans="1:9" s="187" customFormat="1" ht="13.5" thickBot="1">
      <c r="A25" s="182"/>
      <c r="B25" s="183" t="s">
        <v>142</v>
      </c>
      <c r="C25" s="183"/>
      <c r="D25" s="184"/>
      <c r="E25" s="183"/>
      <c r="F25" s="190">
        <f>SUM(F24)</f>
        <v>72600</v>
      </c>
      <c r="G25" s="186">
        <f>SUM(G24)</f>
        <v>72600</v>
      </c>
      <c r="H25" s="186">
        <f>SUM(H24)</f>
        <v>0</v>
      </c>
      <c r="I25" s="229"/>
    </row>
    <row r="26" spans="1:6" ht="12.75">
      <c r="A26" s="176"/>
      <c r="B26" s="191"/>
      <c r="C26" s="176"/>
      <c r="D26" s="188"/>
      <c r="E26" s="176"/>
      <c r="F26" s="192"/>
    </row>
    <row r="27" spans="1:6" ht="13.5" thickBot="1">
      <c r="A27" s="193" t="s">
        <v>189</v>
      </c>
      <c r="B27" s="194"/>
      <c r="C27" s="194"/>
      <c r="D27" s="195"/>
      <c r="E27" s="194"/>
      <c r="F27" s="194"/>
    </row>
    <row r="28" spans="1:8" ht="39" thickBot="1">
      <c r="A28" s="165" t="s">
        <v>119</v>
      </c>
      <c r="B28" s="166" t="s">
        <v>120</v>
      </c>
      <c r="C28" s="166" t="s">
        <v>121</v>
      </c>
      <c r="D28" s="167" t="s">
        <v>186</v>
      </c>
      <c r="E28" s="166" t="s">
        <v>187</v>
      </c>
      <c r="F28" s="166" t="s">
        <v>188</v>
      </c>
      <c r="G28" s="483" t="s">
        <v>267</v>
      </c>
      <c r="H28" s="476" t="s">
        <v>268</v>
      </c>
    </row>
    <row r="29" spans="1:8" ht="13.5" thickBot="1">
      <c r="A29" s="168">
        <v>1</v>
      </c>
      <c r="B29" s="169">
        <v>2</v>
      </c>
      <c r="C29" s="169">
        <v>3</v>
      </c>
      <c r="D29" s="170">
        <v>4</v>
      </c>
      <c r="E29" s="169">
        <v>5</v>
      </c>
      <c r="F29" s="169">
        <v>6</v>
      </c>
      <c r="G29" s="483"/>
      <c r="H29" s="476"/>
    </row>
    <row r="30" spans="1:9" ht="13.5" thickBot="1">
      <c r="A30" s="196">
        <v>1</v>
      </c>
      <c r="B30" s="197" t="s">
        <v>190</v>
      </c>
      <c r="C30" s="173">
        <v>225</v>
      </c>
      <c r="D30" s="170">
        <v>8</v>
      </c>
      <c r="E30" s="173">
        <f>F30/8</f>
        <v>18750</v>
      </c>
      <c r="F30" s="181">
        <v>150000</v>
      </c>
      <c r="G30" s="156"/>
      <c r="H30" s="156">
        <f>F30-G30</f>
        <v>150000</v>
      </c>
      <c r="I30" s="175">
        <f>F30/8</f>
        <v>18750</v>
      </c>
    </row>
    <row r="31" spans="1:8" ht="13.5" thickBot="1">
      <c r="A31" s="198">
        <v>2</v>
      </c>
      <c r="B31" s="198" t="s">
        <v>191</v>
      </c>
      <c r="C31" s="198">
        <v>225</v>
      </c>
      <c r="D31" s="199">
        <v>1</v>
      </c>
      <c r="E31" s="157">
        <v>1000</v>
      </c>
      <c r="F31" s="181">
        <v>1000</v>
      </c>
      <c r="G31" s="156"/>
      <c r="H31" s="156">
        <f aca="true" t="shared" si="0" ref="H31:H37">F31-G31</f>
        <v>1000</v>
      </c>
    </row>
    <row r="32" spans="1:10" ht="26.25" thickBot="1">
      <c r="A32" s="198">
        <v>3</v>
      </c>
      <c r="B32" s="200" t="s">
        <v>192</v>
      </c>
      <c r="C32" s="173">
        <v>225</v>
      </c>
      <c r="D32" s="170">
        <v>4</v>
      </c>
      <c r="E32" s="201">
        <v>30000</v>
      </c>
      <c r="F32" s="181">
        <f>D32*E32</f>
        <v>120000</v>
      </c>
      <c r="G32" s="156">
        <v>120000</v>
      </c>
      <c r="H32" s="156">
        <f t="shared" si="0"/>
        <v>0</v>
      </c>
      <c r="I32" s="175">
        <f>F32/4</f>
        <v>30000</v>
      </c>
      <c r="J32" s="175"/>
    </row>
    <row r="33" spans="1:8" ht="26.25" thickBot="1">
      <c r="A33" s="172">
        <v>4</v>
      </c>
      <c r="B33" s="202" t="s">
        <v>193</v>
      </c>
      <c r="C33" s="173">
        <v>225</v>
      </c>
      <c r="D33" s="170">
        <v>2</v>
      </c>
      <c r="E33" s="201">
        <v>4000</v>
      </c>
      <c r="F33" s="181">
        <v>8000</v>
      </c>
      <c r="G33" s="156"/>
      <c r="H33" s="156">
        <f t="shared" si="0"/>
        <v>8000</v>
      </c>
    </row>
    <row r="34" spans="1:8" ht="26.25" thickBot="1">
      <c r="A34" s="172">
        <v>5</v>
      </c>
      <c r="B34" s="200" t="s">
        <v>194</v>
      </c>
      <c r="C34" s="173">
        <v>225</v>
      </c>
      <c r="D34" s="170">
        <v>4</v>
      </c>
      <c r="E34" s="201">
        <v>10000</v>
      </c>
      <c r="F34" s="181">
        <f>D34*E34</f>
        <v>40000</v>
      </c>
      <c r="G34" s="156">
        <v>40000</v>
      </c>
      <c r="H34" s="156">
        <f t="shared" si="0"/>
        <v>0</v>
      </c>
    </row>
    <row r="35" spans="1:9" ht="26.25" thickBot="1">
      <c r="A35" s="172">
        <v>6</v>
      </c>
      <c r="B35" s="200" t="s">
        <v>195</v>
      </c>
      <c r="C35" s="173">
        <v>225</v>
      </c>
      <c r="D35" s="170">
        <v>12</v>
      </c>
      <c r="E35" s="201">
        <f>F35/D35</f>
        <v>12084.660000000002</v>
      </c>
      <c r="F35" s="181">
        <v>145015.92</v>
      </c>
      <c r="G35" s="156">
        <v>145015.92</v>
      </c>
      <c r="H35" s="156">
        <f t="shared" si="0"/>
        <v>0</v>
      </c>
      <c r="I35" s="175">
        <f>F35/12</f>
        <v>12084.660000000002</v>
      </c>
    </row>
    <row r="36" spans="1:9" ht="26.25" thickBot="1">
      <c r="A36" s="172">
        <v>7</v>
      </c>
      <c r="B36" s="173" t="s">
        <v>266</v>
      </c>
      <c r="C36" s="173">
        <v>225</v>
      </c>
      <c r="D36" s="170">
        <v>12</v>
      </c>
      <c r="E36" s="180">
        <f>F36/12</f>
        <v>10803.623333333333</v>
      </c>
      <c r="F36" s="181">
        <f>100143.48+29500</f>
        <v>129643.48</v>
      </c>
      <c r="G36" s="156"/>
      <c r="H36" s="156">
        <f t="shared" si="0"/>
        <v>129643.48</v>
      </c>
      <c r="I36" s="175">
        <f>F36/12</f>
        <v>10803.623333333333</v>
      </c>
    </row>
    <row r="37" spans="1:8" ht="13.5" thickBot="1">
      <c r="A37" s="172">
        <v>8</v>
      </c>
      <c r="B37" s="173" t="s">
        <v>241</v>
      </c>
      <c r="C37" s="173">
        <v>225</v>
      </c>
      <c r="D37" s="170">
        <v>1</v>
      </c>
      <c r="E37" s="180">
        <f>500000-112800</f>
        <v>387200</v>
      </c>
      <c r="F37" s="174">
        <v>500000</v>
      </c>
      <c r="G37" s="156"/>
      <c r="H37" s="156">
        <f t="shared" si="0"/>
        <v>500000</v>
      </c>
    </row>
    <row r="38" spans="1:8" ht="26.25" hidden="1" thickBot="1">
      <c r="A38" s="172">
        <v>9</v>
      </c>
      <c r="B38" s="173" t="s">
        <v>246</v>
      </c>
      <c r="C38" s="173">
        <v>225</v>
      </c>
      <c r="D38" s="170"/>
      <c r="E38" s="180"/>
      <c r="F38" s="181">
        <v>0</v>
      </c>
      <c r="G38" s="156"/>
      <c r="H38" s="156"/>
    </row>
    <row r="39" spans="1:9" s="187" customFormat="1" ht="12.75">
      <c r="A39" s="203"/>
      <c r="B39" s="204" t="s">
        <v>142</v>
      </c>
      <c r="C39" s="204"/>
      <c r="D39" s="205"/>
      <c r="E39" s="204"/>
      <c r="F39" s="192">
        <f>SUM(F30:F38)</f>
        <v>1093659.4</v>
      </c>
      <c r="G39" s="186">
        <f>SUM(G30:G38)</f>
        <v>305015.92000000004</v>
      </c>
      <c r="H39" s="186">
        <f>SUM(H30:H38)</f>
        <v>788643.48</v>
      </c>
      <c r="I39" s="229"/>
    </row>
    <row r="40" spans="1:6" ht="12.75">
      <c r="A40" s="198"/>
      <c r="B40" s="206"/>
      <c r="C40" s="198"/>
      <c r="D40" s="199"/>
      <c r="E40" s="198"/>
      <c r="F40" s="179"/>
    </row>
    <row r="41" spans="1:6" ht="12.75" hidden="1">
      <c r="A41" s="176"/>
      <c r="B41" s="191"/>
      <c r="C41" s="176"/>
      <c r="D41" s="188"/>
      <c r="E41" s="176"/>
      <c r="F41" s="192"/>
    </row>
    <row r="42" spans="1:6" ht="12.75" hidden="1">
      <c r="A42" s="176"/>
      <c r="B42" s="191"/>
      <c r="C42" s="176"/>
      <c r="D42" s="188"/>
      <c r="E42" s="176"/>
      <c r="F42" s="192"/>
    </row>
    <row r="43" spans="1:6" ht="12.75">
      <c r="A43" s="176"/>
      <c r="B43" s="176"/>
      <c r="C43" s="176"/>
      <c r="D43" s="188"/>
      <c r="E43" s="176"/>
      <c r="F43" s="207"/>
    </row>
    <row r="44" spans="1:6" ht="12.75">
      <c r="A44" s="484" t="s">
        <v>196</v>
      </c>
      <c r="B44" s="467"/>
      <c r="C44" s="467"/>
      <c r="D44" s="467"/>
      <c r="E44" s="467"/>
      <c r="F44" s="467"/>
    </row>
    <row r="45" ht="13.5" thickBot="1"/>
    <row r="46" spans="1:8" ht="27.75" customHeight="1">
      <c r="A46" s="472" t="s">
        <v>119</v>
      </c>
      <c r="B46" s="472" t="s">
        <v>120</v>
      </c>
      <c r="C46" s="472" t="s">
        <v>121</v>
      </c>
      <c r="D46" s="474" t="s">
        <v>179</v>
      </c>
      <c r="E46" s="208" t="s">
        <v>197</v>
      </c>
      <c r="F46" s="481" t="s">
        <v>198</v>
      </c>
      <c r="G46" s="483" t="s">
        <v>267</v>
      </c>
      <c r="H46" s="476" t="s">
        <v>268</v>
      </c>
    </row>
    <row r="47" spans="1:8" ht="15" customHeight="1" thickBot="1">
      <c r="A47" s="473"/>
      <c r="B47" s="473"/>
      <c r="C47" s="473"/>
      <c r="D47" s="475"/>
      <c r="E47" s="209" t="s">
        <v>199</v>
      </c>
      <c r="F47" s="482"/>
      <c r="G47" s="483"/>
      <c r="H47" s="476"/>
    </row>
    <row r="48" spans="1:8" ht="13.5" thickBot="1">
      <c r="A48" s="168">
        <v>1</v>
      </c>
      <c r="B48" s="169">
        <v>2</v>
      </c>
      <c r="C48" s="169">
        <v>3</v>
      </c>
      <c r="D48" s="170">
        <v>4</v>
      </c>
      <c r="E48" s="169">
        <v>5</v>
      </c>
      <c r="F48" s="210">
        <v>6</v>
      </c>
      <c r="G48" s="156"/>
      <c r="H48" s="211"/>
    </row>
    <row r="49" spans="1:8" ht="26.25" thickBot="1">
      <c r="A49" s="212">
        <v>1</v>
      </c>
      <c r="B49" s="173" t="s">
        <v>271</v>
      </c>
      <c r="C49" s="170">
        <v>226</v>
      </c>
      <c r="D49" s="170">
        <v>1</v>
      </c>
      <c r="E49" s="231">
        <v>20000</v>
      </c>
      <c r="F49" s="232">
        <v>20000</v>
      </c>
      <c r="G49" s="495">
        <v>20000</v>
      </c>
      <c r="H49" s="496">
        <f>F49-G49</f>
        <v>0</v>
      </c>
    </row>
    <row r="50" spans="1:8" ht="26.25" thickBot="1">
      <c r="A50" s="212">
        <v>2</v>
      </c>
      <c r="B50" s="173" t="s">
        <v>200</v>
      </c>
      <c r="C50" s="173">
        <v>226</v>
      </c>
      <c r="D50" s="170">
        <v>12</v>
      </c>
      <c r="E50" s="180">
        <v>1400</v>
      </c>
      <c r="F50" s="174">
        <f>D50*E50</f>
        <v>16800</v>
      </c>
      <c r="G50" s="495">
        <v>16800</v>
      </c>
      <c r="H50" s="496">
        <f aca="true" t="shared" si="1" ref="H50:H60">F50-G50</f>
        <v>0</v>
      </c>
    </row>
    <row r="51" spans="1:8" ht="26.25" thickBot="1">
      <c r="A51" s="212">
        <v>3</v>
      </c>
      <c r="B51" s="200" t="s">
        <v>201</v>
      </c>
      <c r="C51" s="173">
        <v>226</v>
      </c>
      <c r="D51" s="170">
        <v>12</v>
      </c>
      <c r="E51" s="180">
        <f>F51/12</f>
        <v>3879.6</v>
      </c>
      <c r="F51" s="174">
        <v>46555.2</v>
      </c>
      <c r="G51" s="157">
        <v>46555.2</v>
      </c>
      <c r="H51" s="496">
        <f t="shared" si="1"/>
        <v>0</v>
      </c>
    </row>
    <row r="52" spans="1:8" ht="13.5" thickBot="1">
      <c r="A52" s="212">
        <v>4</v>
      </c>
      <c r="B52" s="200" t="s">
        <v>202</v>
      </c>
      <c r="C52" s="173">
        <v>226</v>
      </c>
      <c r="D52" s="170">
        <v>496</v>
      </c>
      <c r="E52" s="180">
        <v>100</v>
      </c>
      <c r="F52" s="174">
        <f>D52*E52</f>
        <v>49600</v>
      </c>
      <c r="G52" s="495">
        <v>49600</v>
      </c>
      <c r="H52" s="496">
        <f t="shared" si="1"/>
        <v>0</v>
      </c>
    </row>
    <row r="53" spans="1:8" ht="13.5" thickBot="1">
      <c r="A53" s="212">
        <v>5</v>
      </c>
      <c r="B53" s="200" t="s">
        <v>203</v>
      </c>
      <c r="C53" s="173">
        <v>226</v>
      </c>
      <c r="D53" s="170">
        <v>19</v>
      </c>
      <c r="E53" s="180">
        <v>6000</v>
      </c>
      <c r="F53" s="174">
        <f>D53*E53</f>
        <v>114000</v>
      </c>
      <c r="G53" s="495"/>
      <c r="H53" s="496">
        <f t="shared" si="1"/>
        <v>114000</v>
      </c>
    </row>
    <row r="54" spans="1:8" ht="39" customHeight="1" thickBot="1">
      <c r="A54" s="212">
        <v>6</v>
      </c>
      <c r="B54" s="200" t="s">
        <v>215</v>
      </c>
      <c r="C54" s="173">
        <v>226</v>
      </c>
      <c r="D54" s="170">
        <v>12</v>
      </c>
      <c r="E54" s="180">
        <f>F54/D54</f>
        <v>11126.980000000001</v>
      </c>
      <c r="F54" s="174">
        <v>133523.76</v>
      </c>
      <c r="G54" s="495">
        <v>133523.76</v>
      </c>
      <c r="H54" s="496">
        <f t="shared" si="1"/>
        <v>0</v>
      </c>
    </row>
    <row r="55" spans="1:8" ht="48" customHeight="1" hidden="1" thickBot="1">
      <c r="A55" s="212">
        <v>7</v>
      </c>
      <c r="B55" s="200"/>
      <c r="C55" s="173">
        <v>226</v>
      </c>
      <c r="D55" s="170">
        <v>1</v>
      </c>
      <c r="E55" s="180"/>
      <c r="F55" s="174">
        <f>D55*E55</f>
        <v>0</v>
      </c>
      <c r="G55" s="495"/>
      <c r="H55" s="496">
        <f t="shared" si="1"/>
        <v>0</v>
      </c>
    </row>
    <row r="56" spans="1:8" ht="39.75" customHeight="1" thickBot="1">
      <c r="A56" s="212">
        <v>8</v>
      </c>
      <c r="B56" s="214" t="s">
        <v>272</v>
      </c>
      <c r="C56" s="173">
        <v>226</v>
      </c>
      <c r="D56" s="170">
        <v>1</v>
      </c>
      <c r="E56" s="180">
        <v>20000</v>
      </c>
      <c r="F56" s="174">
        <f>20000+7200</f>
        <v>27200</v>
      </c>
      <c r="G56" s="495">
        <v>27200</v>
      </c>
      <c r="H56" s="496">
        <f t="shared" si="1"/>
        <v>0</v>
      </c>
    </row>
    <row r="57" spans="1:8" ht="35.25" customHeight="1" thickBot="1">
      <c r="A57" s="215">
        <v>9</v>
      </c>
      <c r="B57" s="218" t="s">
        <v>278</v>
      </c>
      <c r="C57" s="173">
        <v>226</v>
      </c>
      <c r="D57" s="170">
        <v>7</v>
      </c>
      <c r="E57" s="180"/>
      <c r="F57" s="174">
        <v>6500</v>
      </c>
      <c r="G57" s="495"/>
      <c r="H57" s="496">
        <f t="shared" si="1"/>
        <v>6500</v>
      </c>
    </row>
    <row r="58" spans="1:8" ht="26.25" thickBot="1">
      <c r="A58" s="212">
        <v>10</v>
      </c>
      <c r="B58" s="216" t="s">
        <v>274</v>
      </c>
      <c r="C58" s="173">
        <v>226</v>
      </c>
      <c r="D58" s="170">
        <v>1</v>
      </c>
      <c r="E58" s="180">
        <v>65000</v>
      </c>
      <c r="F58" s="174">
        <v>65000</v>
      </c>
      <c r="G58" s="495"/>
      <c r="H58" s="496">
        <f t="shared" si="1"/>
        <v>65000</v>
      </c>
    </row>
    <row r="59" spans="1:8" ht="13.5" hidden="1" thickBot="1">
      <c r="A59" s="215"/>
      <c r="B59" s="217"/>
      <c r="C59" s="173"/>
      <c r="D59" s="170"/>
      <c r="E59" s="180"/>
      <c r="F59" s="174"/>
      <c r="G59" s="495"/>
      <c r="H59" s="496"/>
    </row>
    <row r="60" spans="1:8" ht="13.5" thickBot="1">
      <c r="A60" s="215">
        <v>12</v>
      </c>
      <c r="B60" s="218" t="s">
        <v>242</v>
      </c>
      <c r="C60" s="170">
        <v>226</v>
      </c>
      <c r="D60" s="170">
        <v>22</v>
      </c>
      <c r="E60" s="180">
        <v>1000</v>
      </c>
      <c r="F60" s="174">
        <f>D60*E60-267-7200-6500</f>
        <v>8033</v>
      </c>
      <c r="G60" s="495"/>
      <c r="H60" s="496">
        <f t="shared" si="1"/>
        <v>8033</v>
      </c>
    </row>
    <row r="61" spans="1:10" ht="13.5" thickBot="1">
      <c r="A61" s="219"/>
      <c r="B61" s="206" t="s">
        <v>142</v>
      </c>
      <c r="C61" s="173"/>
      <c r="D61" s="170"/>
      <c r="E61" s="173"/>
      <c r="F61" s="190">
        <f>SUM(F49:F60)</f>
        <v>487211.96</v>
      </c>
      <c r="G61" s="186">
        <f>SUM(G49:G60)</f>
        <v>293678.96</v>
      </c>
      <c r="H61" s="186">
        <f>SUM(H49:H60)</f>
        <v>193533</v>
      </c>
      <c r="J61" s="175"/>
    </row>
    <row r="62" spans="1:8" ht="50.25" customHeight="1" thickBot="1">
      <c r="A62" s="484"/>
      <c r="B62" s="467"/>
      <c r="C62" s="467"/>
      <c r="D62" s="467"/>
      <c r="E62" s="467"/>
      <c r="F62" s="467"/>
      <c r="H62" s="162"/>
    </row>
    <row r="63" spans="1:8" ht="42" customHeight="1">
      <c r="A63" s="472" t="s">
        <v>119</v>
      </c>
      <c r="B63" s="472" t="s">
        <v>120</v>
      </c>
      <c r="C63" s="472" t="s">
        <v>121</v>
      </c>
      <c r="D63" s="474" t="s">
        <v>179</v>
      </c>
      <c r="E63" s="208" t="s">
        <v>197</v>
      </c>
      <c r="F63" s="472" t="s">
        <v>198</v>
      </c>
      <c r="G63" s="483" t="s">
        <v>267</v>
      </c>
      <c r="H63" s="476" t="s">
        <v>268</v>
      </c>
    </row>
    <row r="64" spans="1:8" ht="23.25" customHeight="1" thickBot="1">
      <c r="A64" s="473"/>
      <c r="B64" s="473"/>
      <c r="C64" s="473"/>
      <c r="D64" s="475"/>
      <c r="E64" s="209" t="s">
        <v>199</v>
      </c>
      <c r="F64" s="473"/>
      <c r="G64" s="483"/>
      <c r="H64" s="476"/>
    </row>
    <row r="65" spans="1:8" ht="28.5" customHeight="1" thickBot="1">
      <c r="A65" s="168">
        <v>1</v>
      </c>
      <c r="B65" s="169">
        <v>2</v>
      </c>
      <c r="C65" s="169">
        <v>3</v>
      </c>
      <c r="D65" s="170">
        <v>4</v>
      </c>
      <c r="E65" s="169">
        <v>5</v>
      </c>
      <c r="F65" s="210">
        <v>6</v>
      </c>
      <c r="G65" s="156"/>
      <c r="H65" s="211"/>
    </row>
    <row r="66" spans="1:8" ht="24.75" customHeight="1" thickBot="1">
      <c r="A66" s="172">
        <v>1</v>
      </c>
      <c r="B66" s="220" t="s">
        <v>243</v>
      </c>
      <c r="C66" s="173">
        <v>227</v>
      </c>
      <c r="D66" s="170">
        <v>1</v>
      </c>
      <c r="E66" s="180">
        <v>10000</v>
      </c>
      <c r="F66" s="174">
        <f>D66*E66</f>
        <v>10000</v>
      </c>
      <c r="G66" s="157"/>
      <c r="H66" s="213">
        <f>E66-G66</f>
        <v>10000</v>
      </c>
    </row>
    <row r="67" spans="1:8" ht="24.75" customHeight="1" thickBot="1">
      <c r="A67" s="172"/>
      <c r="B67" s="183" t="s">
        <v>142</v>
      </c>
      <c r="C67" s="173"/>
      <c r="D67" s="170"/>
      <c r="E67" s="173"/>
      <c r="F67" s="190">
        <f>F66</f>
        <v>10000</v>
      </c>
      <c r="G67" s="156"/>
      <c r="H67" s="213">
        <f>F67-G67</f>
        <v>10000</v>
      </c>
    </row>
    <row r="68" spans="1:6" ht="24.75" customHeight="1" hidden="1" thickBot="1">
      <c r="A68" s="196"/>
      <c r="B68" s="191"/>
      <c r="C68" s="173"/>
      <c r="D68" s="170"/>
      <c r="E68" s="173"/>
      <c r="F68" s="221"/>
    </row>
    <row r="69" spans="1:6" ht="24.75" customHeight="1">
      <c r="A69" s="176"/>
      <c r="B69" s="191"/>
      <c r="C69" s="176"/>
      <c r="D69" s="188"/>
      <c r="E69" s="176"/>
      <c r="F69" s="192"/>
    </row>
    <row r="70" spans="1:6" ht="24.75" customHeight="1" thickBot="1">
      <c r="A70" s="176"/>
      <c r="B70" s="470" t="s">
        <v>210</v>
      </c>
      <c r="C70" s="471"/>
      <c r="D70" s="471"/>
      <c r="E70" s="471"/>
      <c r="F70" s="192"/>
    </row>
    <row r="71" spans="1:8" ht="24.75" customHeight="1" thickBot="1">
      <c r="A71" s="165" t="s">
        <v>119</v>
      </c>
      <c r="B71" s="166" t="s">
        <v>120</v>
      </c>
      <c r="C71" s="166" t="s">
        <v>121</v>
      </c>
      <c r="D71" s="167" t="s">
        <v>186</v>
      </c>
      <c r="E71" s="166" t="s">
        <v>187</v>
      </c>
      <c r="F71" s="166" t="s">
        <v>188</v>
      </c>
      <c r="G71" s="483" t="s">
        <v>267</v>
      </c>
      <c r="H71" s="476" t="s">
        <v>268</v>
      </c>
    </row>
    <row r="72" spans="1:8" ht="24.75" customHeight="1" thickBot="1">
      <c r="A72" s="168">
        <v>1</v>
      </c>
      <c r="B72" s="171">
        <v>2</v>
      </c>
      <c r="C72" s="169">
        <v>3</v>
      </c>
      <c r="D72" s="170">
        <v>4</v>
      </c>
      <c r="E72" s="169">
        <v>5</v>
      </c>
      <c r="F72" s="169">
        <v>6</v>
      </c>
      <c r="G72" s="483"/>
      <c r="H72" s="476"/>
    </row>
    <row r="73" spans="1:8" ht="24.75" customHeight="1" thickBot="1">
      <c r="A73" s="172">
        <v>1</v>
      </c>
      <c r="B73" s="200" t="s">
        <v>247</v>
      </c>
      <c r="C73" s="173">
        <v>310</v>
      </c>
      <c r="D73" s="170">
        <v>96</v>
      </c>
      <c r="E73" s="180">
        <v>3125</v>
      </c>
      <c r="F73" s="174">
        <v>300000</v>
      </c>
      <c r="G73" s="156"/>
      <c r="H73" s="213">
        <f>F73-G73</f>
        <v>300000</v>
      </c>
    </row>
    <row r="74" spans="1:8" ht="24.75" customHeight="1" thickBot="1">
      <c r="A74" s="172"/>
      <c r="B74" s="183" t="s">
        <v>142</v>
      </c>
      <c r="C74" s="173"/>
      <c r="D74" s="170"/>
      <c r="E74" s="180"/>
      <c r="F74" s="222">
        <f>SUM(F73:F73)</f>
        <v>300000</v>
      </c>
      <c r="G74" s="223">
        <f>SUM(G73:G73)</f>
        <v>0</v>
      </c>
      <c r="H74" s="223">
        <f>SUM(H73:H73)</f>
        <v>300000</v>
      </c>
    </row>
    <row r="75" spans="1:7" ht="24.75" customHeight="1">
      <c r="A75" s="176"/>
      <c r="B75" s="466"/>
      <c r="C75" s="467"/>
      <c r="D75" s="467"/>
      <c r="E75" s="467"/>
      <c r="F75" s="467"/>
      <c r="G75" s="467"/>
    </row>
    <row r="76" spans="1:4" ht="24.75" customHeight="1" thickBot="1">
      <c r="A76" s="468" t="s">
        <v>204</v>
      </c>
      <c r="B76" s="469"/>
      <c r="C76" s="469"/>
      <c r="D76" s="469"/>
    </row>
    <row r="77" spans="1:8" ht="109.5" customHeight="1" thickBot="1">
      <c r="A77" s="165" t="s">
        <v>119</v>
      </c>
      <c r="B77" s="166" t="s">
        <v>120</v>
      </c>
      <c r="C77" s="166" t="s">
        <v>121</v>
      </c>
      <c r="D77" s="167" t="s">
        <v>244</v>
      </c>
      <c r="E77" s="166" t="s">
        <v>245</v>
      </c>
      <c r="F77" s="166" t="s">
        <v>188</v>
      </c>
      <c r="G77" s="483" t="s">
        <v>267</v>
      </c>
      <c r="H77" s="476" t="s">
        <v>268</v>
      </c>
    </row>
    <row r="78" spans="1:8" ht="24.75" customHeight="1" thickBot="1">
      <c r="A78" s="168">
        <v>1</v>
      </c>
      <c r="B78" s="169">
        <v>2</v>
      </c>
      <c r="C78" s="169">
        <v>3</v>
      </c>
      <c r="D78" s="170">
        <v>4</v>
      </c>
      <c r="E78" s="169">
        <v>5</v>
      </c>
      <c r="F78" s="169">
        <v>6</v>
      </c>
      <c r="G78" s="483"/>
      <c r="H78" s="476"/>
    </row>
    <row r="79" spans="1:6" ht="21" customHeight="1" hidden="1" thickBot="1">
      <c r="A79" s="172">
        <v>1</v>
      </c>
      <c r="B79" s="200" t="s">
        <v>206</v>
      </c>
      <c r="C79" s="173">
        <v>341</v>
      </c>
      <c r="D79" s="170"/>
      <c r="E79" s="180"/>
      <c r="F79" s="201">
        <f>D79*E79</f>
        <v>0</v>
      </c>
    </row>
    <row r="80" spans="1:10" ht="22.5" customHeight="1" thickBot="1">
      <c r="A80" s="198">
        <v>1</v>
      </c>
      <c r="B80" s="200" t="s">
        <v>205</v>
      </c>
      <c r="C80" s="198">
        <v>342</v>
      </c>
      <c r="D80" s="199">
        <v>96</v>
      </c>
      <c r="E80" s="157">
        <f>F80/D80</f>
        <v>22942.708333333332</v>
      </c>
      <c r="F80" s="181">
        <v>2202500</v>
      </c>
      <c r="G80" s="156">
        <f>91450</f>
        <v>91450</v>
      </c>
      <c r="H80" s="156">
        <f aca="true" t="shared" si="2" ref="H80:H85">F80-G80</f>
        <v>2111050</v>
      </c>
      <c r="J80" s="175"/>
    </row>
    <row r="81" spans="1:8" ht="15.75" customHeight="1" thickBot="1">
      <c r="A81" s="172">
        <v>2</v>
      </c>
      <c r="B81" s="202" t="s">
        <v>207</v>
      </c>
      <c r="C81" s="173">
        <v>343</v>
      </c>
      <c r="D81" s="199">
        <v>800</v>
      </c>
      <c r="E81" s="201">
        <f>F81/D81</f>
        <v>53</v>
      </c>
      <c r="F81" s="181">
        <v>42400</v>
      </c>
      <c r="G81" s="156"/>
      <c r="H81" s="156">
        <f t="shared" si="2"/>
        <v>42400</v>
      </c>
    </row>
    <row r="82" spans="1:8" ht="29.25" customHeight="1" thickBot="1">
      <c r="A82" s="198">
        <v>3</v>
      </c>
      <c r="B82" s="200" t="s">
        <v>273</v>
      </c>
      <c r="C82" s="197">
        <v>346</v>
      </c>
      <c r="D82" s="224">
        <v>96</v>
      </c>
      <c r="E82" s="225">
        <f>F82/D82</f>
        <v>1041.6666666666667</v>
      </c>
      <c r="F82" s="181">
        <v>100000</v>
      </c>
      <c r="G82" s="156"/>
      <c r="H82" s="156">
        <f t="shared" si="2"/>
        <v>100000</v>
      </c>
    </row>
    <row r="83" spans="1:11" ht="30.75" customHeight="1" thickBot="1">
      <c r="A83" s="172">
        <v>4</v>
      </c>
      <c r="B83" s="226" t="s">
        <v>216</v>
      </c>
      <c r="C83" s="198">
        <v>345</v>
      </c>
      <c r="D83" s="199">
        <v>96</v>
      </c>
      <c r="E83" s="227">
        <f>F83/D83</f>
        <v>2083.3333333333335</v>
      </c>
      <c r="F83" s="181">
        <v>200000</v>
      </c>
      <c r="G83" s="156"/>
      <c r="H83" s="156">
        <f t="shared" si="2"/>
        <v>200000</v>
      </c>
      <c r="K83" s="175"/>
    </row>
    <row r="84" spans="1:8" ht="19.5" customHeight="1" thickBot="1">
      <c r="A84" s="198">
        <v>5</v>
      </c>
      <c r="B84" s="228" t="s">
        <v>208</v>
      </c>
      <c r="C84" s="173">
        <v>346</v>
      </c>
      <c r="D84" s="170">
        <v>96</v>
      </c>
      <c r="E84" s="201">
        <v>2273</v>
      </c>
      <c r="F84" s="181">
        <v>250000</v>
      </c>
      <c r="G84" s="156"/>
      <c r="H84" s="156">
        <f t="shared" si="2"/>
        <v>250000</v>
      </c>
    </row>
    <row r="85" spans="1:8" ht="15.75" customHeight="1" thickBot="1">
      <c r="A85" s="172">
        <v>6</v>
      </c>
      <c r="B85" s="200" t="s">
        <v>209</v>
      </c>
      <c r="C85" s="173">
        <v>346</v>
      </c>
      <c r="D85" s="170">
        <v>96</v>
      </c>
      <c r="E85" s="201">
        <v>2232</v>
      </c>
      <c r="F85" s="181">
        <v>250000</v>
      </c>
      <c r="G85" s="156"/>
      <c r="H85" s="156">
        <f t="shared" si="2"/>
        <v>250000</v>
      </c>
    </row>
    <row r="86" spans="1:8" ht="13.5" thickBot="1">
      <c r="A86" s="172"/>
      <c r="B86" s="183" t="s">
        <v>142</v>
      </c>
      <c r="C86" s="173"/>
      <c r="D86" s="170"/>
      <c r="E86" s="173"/>
      <c r="F86" s="190">
        <f>F79+F80+F81+F82+F83+F84+F85</f>
        <v>3044900</v>
      </c>
      <c r="G86" s="156">
        <f>SUM(G80:G85)</f>
        <v>91450</v>
      </c>
      <c r="H86" s="156">
        <f>SUM(H80:H85)</f>
        <v>2953450</v>
      </c>
    </row>
    <row r="87" spans="1:10" ht="12.75">
      <c r="A87" s="187" t="s">
        <v>248</v>
      </c>
      <c r="B87" s="187"/>
      <c r="C87" s="187"/>
      <c r="F87" s="229">
        <f>F11+F18+F25+F39+F61+F67+F74+F86</f>
        <v>5545800</v>
      </c>
      <c r="G87" s="229">
        <f>G11+G18+G25+G39+G61+G67+G74+G86</f>
        <v>913974.8800000001</v>
      </c>
      <c r="H87" s="229">
        <f>H11+H18+H25+H39+H61+H67+H74+H86</f>
        <v>4631825.12</v>
      </c>
      <c r="I87" s="175">
        <f>F11+F18+F25+F39+F61+F74+F86</f>
        <v>5535800</v>
      </c>
      <c r="J87" s="175"/>
    </row>
    <row r="88" ht="12.75">
      <c r="F88" s="175"/>
    </row>
    <row r="89" spans="2:10" ht="13.5" thickBot="1">
      <c r="B89" s="7" t="s">
        <v>148</v>
      </c>
      <c r="D89" s="242"/>
      <c r="F89" s="239" t="s">
        <v>76</v>
      </c>
      <c r="H89" s="240"/>
      <c r="I89" s="241"/>
      <c r="J89" s="238"/>
    </row>
    <row r="90" spans="2:10" ht="12.75">
      <c r="B90" s="7"/>
      <c r="F90" s="239"/>
      <c r="H90" s="240"/>
      <c r="I90" s="241"/>
      <c r="J90" s="238"/>
    </row>
    <row r="91" spans="2:6" ht="13.5" thickBot="1">
      <c r="B91" s="7" t="s">
        <v>150</v>
      </c>
      <c r="D91" s="242"/>
      <c r="F91" s="230" t="s">
        <v>249</v>
      </c>
    </row>
  </sheetData>
  <sheetProtection/>
  <mergeCells count="33">
    <mergeCell ref="H71:H72"/>
    <mergeCell ref="G28:G29"/>
    <mergeCell ref="H28:H29"/>
    <mergeCell ref="A44:F44"/>
    <mergeCell ref="A46:A47"/>
    <mergeCell ref="B46:B47"/>
    <mergeCell ref="A62:F62"/>
    <mergeCell ref="G77:G78"/>
    <mergeCell ref="H77:H78"/>
    <mergeCell ref="G5:G6"/>
    <mergeCell ref="H5:H6"/>
    <mergeCell ref="G63:G64"/>
    <mergeCell ref="H63:H64"/>
    <mergeCell ref="G71:G72"/>
    <mergeCell ref="G22:G23"/>
    <mergeCell ref="H22:H23"/>
    <mergeCell ref="G15:G16"/>
    <mergeCell ref="H15:H16"/>
    <mergeCell ref="A2:H2"/>
    <mergeCell ref="A21:E21"/>
    <mergeCell ref="C46:C47"/>
    <mergeCell ref="D46:D47"/>
    <mergeCell ref="F46:F47"/>
    <mergeCell ref="G46:G47"/>
    <mergeCell ref="H46:H47"/>
    <mergeCell ref="B75:G75"/>
    <mergeCell ref="A76:D76"/>
    <mergeCell ref="B70:E70"/>
    <mergeCell ref="A63:A64"/>
    <mergeCell ref="B63:B64"/>
    <mergeCell ref="C63:C64"/>
    <mergeCell ref="D63:D64"/>
    <mergeCell ref="F63:F6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4" r:id="rId3"/>
  <rowBreaks count="1" manualBreakCount="1">
    <brk id="6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1">
      <selection activeCell="G11" activeCellId="1" sqref="H12 G11"/>
    </sheetView>
  </sheetViews>
  <sheetFormatPr defaultColWidth="8.875" defaultRowHeight="12.75"/>
  <cols>
    <col min="1" max="1" width="4.75390625" style="96" customWidth="1"/>
    <col min="2" max="2" width="28.75390625" style="96" customWidth="1"/>
    <col min="3" max="3" width="11.00390625" style="96" customWidth="1"/>
    <col min="4" max="4" width="11.375" style="96" bestFit="1" customWidth="1"/>
    <col min="5" max="5" width="21.00390625" style="96" customWidth="1"/>
    <col min="6" max="6" width="26.25390625" style="96" customWidth="1"/>
    <col min="7" max="7" width="12.875" style="127" customWidth="1"/>
    <col min="8" max="8" width="11.75390625" style="96" customWidth="1"/>
    <col min="9" max="11" width="11.75390625" style="96" bestFit="1" customWidth="1"/>
    <col min="12" max="16384" width="8.875" style="96" customWidth="1"/>
  </cols>
  <sheetData>
    <row r="2" spans="1:8" ht="12.75">
      <c r="A2" s="487" t="s">
        <v>239</v>
      </c>
      <c r="B2" s="488"/>
      <c r="C2" s="488"/>
      <c r="D2" s="488"/>
      <c r="E2" s="488"/>
      <c r="F2" s="488"/>
      <c r="G2" s="489"/>
      <c r="H2" s="489"/>
    </row>
    <row r="3" spans="1:8" ht="12.75">
      <c r="A3" s="128"/>
      <c r="B3" s="129"/>
      <c r="C3" s="129"/>
      <c r="D3" s="129"/>
      <c r="E3" s="129"/>
      <c r="F3" s="129"/>
      <c r="G3" s="118"/>
      <c r="H3" s="95"/>
    </row>
    <row r="4" spans="1:8" ht="12.75">
      <c r="A4" s="95"/>
      <c r="B4" s="95"/>
      <c r="C4" s="95"/>
      <c r="D4" s="95"/>
      <c r="E4" s="95"/>
      <c r="F4" s="95"/>
      <c r="G4" s="118"/>
      <c r="H4" s="95"/>
    </row>
    <row r="5" spans="1:8" ht="12.75">
      <c r="A5" s="130"/>
      <c r="B5" s="95"/>
      <c r="C5" s="95"/>
      <c r="D5" s="95"/>
      <c r="E5" s="95"/>
      <c r="F5" s="95"/>
      <c r="G5" s="118"/>
      <c r="H5" s="95"/>
    </row>
    <row r="6" spans="1:8" ht="13.5" thickBot="1">
      <c r="A6" s="130" t="s">
        <v>184</v>
      </c>
      <c r="B6" s="95"/>
      <c r="C6" s="95"/>
      <c r="D6" s="95"/>
      <c r="E6" s="95"/>
      <c r="F6" s="95"/>
      <c r="G6" s="118"/>
      <c r="H6" s="95"/>
    </row>
    <row r="7" spans="1:11" ht="26.25" thickBot="1">
      <c r="A7" s="131" t="s">
        <v>119</v>
      </c>
      <c r="B7" s="132" t="s">
        <v>120</v>
      </c>
      <c r="C7" s="132" t="s">
        <v>121</v>
      </c>
      <c r="D7" s="132" t="s">
        <v>179</v>
      </c>
      <c r="E7" s="132" t="s">
        <v>180</v>
      </c>
      <c r="F7" s="132" t="s">
        <v>240</v>
      </c>
      <c r="G7" s="490" t="s">
        <v>267</v>
      </c>
      <c r="H7" s="491" t="s">
        <v>268</v>
      </c>
      <c r="K7" s="127"/>
    </row>
    <row r="8" spans="1:8" ht="13.5" thickBot="1">
      <c r="A8" s="133">
        <v>1</v>
      </c>
      <c r="B8" s="134">
        <v>2</v>
      </c>
      <c r="C8" s="134">
        <v>3</v>
      </c>
      <c r="D8" s="134">
        <v>4</v>
      </c>
      <c r="E8" s="134">
        <v>5</v>
      </c>
      <c r="F8" s="135">
        <v>6</v>
      </c>
      <c r="G8" s="490"/>
      <c r="H8" s="491"/>
    </row>
    <row r="9" spans="1:11" ht="13.5" thickBot="1">
      <c r="A9" s="93">
        <v>1</v>
      </c>
      <c r="B9" s="94" t="s">
        <v>276</v>
      </c>
      <c r="C9" s="94">
        <v>223</v>
      </c>
      <c r="D9" s="94">
        <v>10</v>
      </c>
      <c r="E9" s="136">
        <f>F9/D9</f>
        <v>169170</v>
      </c>
      <c r="F9" s="493">
        <v>1691700</v>
      </c>
      <c r="G9" s="492">
        <v>1662223.73</v>
      </c>
      <c r="H9" s="492">
        <f>F9+F10-G9</f>
        <v>29476.27000000002</v>
      </c>
      <c r="I9" s="141"/>
      <c r="K9" s="127"/>
    </row>
    <row r="10" spans="1:11" ht="13.5" thickBot="1">
      <c r="A10" s="93"/>
      <c r="B10" s="94" t="s">
        <v>269</v>
      </c>
      <c r="C10" s="94">
        <v>223</v>
      </c>
      <c r="D10" s="94">
        <v>10</v>
      </c>
      <c r="E10" s="136">
        <f>F10/D10</f>
        <v>0</v>
      </c>
      <c r="F10" s="494"/>
      <c r="G10" s="492"/>
      <c r="H10" s="492"/>
      <c r="I10" s="141"/>
      <c r="K10" s="127"/>
    </row>
    <row r="11" spans="1:8" ht="13.5" thickBot="1">
      <c r="A11" s="93">
        <v>2</v>
      </c>
      <c r="B11" s="94" t="s">
        <v>277</v>
      </c>
      <c r="C11" s="94">
        <v>223</v>
      </c>
      <c r="D11" s="94">
        <v>12</v>
      </c>
      <c r="E11" s="116">
        <f>F11/D11</f>
        <v>28083.333333333332</v>
      </c>
      <c r="F11" s="101">
        <v>337000</v>
      </c>
      <c r="G11" s="245">
        <v>310391.4</v>
      </c>
      <c r="H11" s="245">
        <f>F11-G11</f>
        <v>26608.599999999977</v>
      </c>
    </row>
    <row r="12" spans="1:8" ht="13.5" thickBot="1">
      <c r="A12" s="93"/>
      <c r="B12" s="104" t="s">
        <v>142</v>
      </c>
      <c r="C12" s="94"/>
      <c r="D12" s="94"/>
      <c r="E12" s="136"/>
      <c r="F12" s="151">
        <f>SUM(F9:F11)</f>
        <v>2028700</v>
      </c>
      <c r="G12" s="151">
        <f>SUM(G9:G11)</f>
        <v>1972615.13</v>
      </c>
      <c r="H12" s="246">
        <f>SUM(H9:H11)</f>
        <v>56084.869999999995</v>
      </c>
    </row>
    <row r="13" spans="1:8" ht="12.75">
      <c r="A13" s="99"/>
      <c r="B13" s="99"/>
      <c r="C13" s="99"/>
      <c r="D13" s="99"/>
      <c r="E13" s="99"/>
      <c r="F13" s="100"/>
      <c r="G13" s="118"/>
      <c r="H13" s="95"/>
    </row>
    <row r="14" spans="1:8" ht="12.75">
      <c r="A14" s="99"/>
      <c r="B14" s="99"/>
      <c r="C14" s="99"/>
      <c r="D14" s="99"/>
      <c r="E14" s="99"/>
      <c r="F14" s="100"/>
      <c r="G14" s="118"/>
      <c r="H14" s="95"/>
    </row>
    <row r="15" spans="1:10" ht="0" customHeight="1" hidden="1">
      <c r="A15" s="99"/>
      <c r="B15" s="99"/>
      <c r="C15" s="99"/>
      <c r="D15" s="99"/>
      <c r="E15" s="99"/>
      <c r="F15" s="102"/>
      <c r="G15" s="118"/>
      <c r="H15" s="95"/>
      <c r="I15" s="127"/>
      <c r="J15" s="127"/>
    </row>
    <row r="16" spans="1:9" ht="13.5" hidden="1" thickBot="1">
      <c r="A16" s="485" t="s">
        <v>210</v>
      </c>
      <c r="B16" s="486"/>
      <c r="C16" s="486"/>
      <c r="D16" s="486"/>
      <c r="E16" s="95"/>
      <c r="F16" s="142"/>
      <c r="G16" s="118"/>
      <c r="H16" s="95"/>
      <c r="I16" s="127"/>
    </row>
    <row r="17" spans="1:9" ht="26.25" hidden="1" thickBot="1">
      <c r="A17" s="131" t="s">
        <v>119</v>
      </c>
      <c r="B17" s="132" t="s">
        <v>120</v>
      </c>
      <c r="C17" s="132" t="s">
        <v>121</v>
      </c>
      <c r="D17" s="132" t="s">
        <v>179</v>
      </c>
      <c r="E17" s="143" t="s">
        <v>187</v>
      </c>
      <c r="F17" s="144" t="s">
        <v>188</v>
      </c>
      <c r="G17" s="118"/>
      <c r="H17" s="95"/>
      <c r="I17" s="127"/>
    </row>
    <row r="18" spans="1:11" ht="13.5" hidden="1" thickBot="1">
      <c r="A18" s="133">
        <v>1</v>
      </c>
      <c r="B18" s="134">
        <v>2</v>
      </c>
      <c r="C18" s="134">
        <v>3</v>
      </c>
      <c r="D18" s="134">
        <v>4</v>
      </c>
      <c r="E18" s="145">
        <v>5</v>
      </c>
      <c r="F18" s="146">
        <v>6</v>
      </c>
      <c r="G18" s="118"/>
      <c r="H18" s="95"/>
      <c r="I18" s="127"/>
      <c r="K18" s="127"/>
    </row>
    <row r="19" spans="1:8" ht="13.5" hidden="1" thickBot="1">
      <c r="A19" s="93">
        <v>1</v>
      </c>
      <c r="B19" s="103" t="s">
        <v>211</v>
      </c>
      <c r="C19" s="94">
        <v>310</v>
      </c>
      <c r="D19" s="94">
        <v>100</v>
      </c>
      <c r="E19" s="116"/>
      <c r="F19" s="102">
        <f>D19*E19</f>
        <v>0</v>
      </c>
      <c r="G19" s="118"/>
      <c r="H19" s="95"/>
    </row>
    <row r="20" spans="1:8" ht="13.5" hidden="1" thickBot="1">
      <c r="A20" s="93"/>
      <c r="B20" s="94" t="s">
        <v>142</v>
      </c>
      <c r="C20" s="94"/>
      <c r="D20" s="94"/>
      <c r="E20" s="136"/>
      <c r="F20" s="102">
        <f>F19</f>
        <v>0</v>
      </c>
      <c r="G20" s="118"/>
      <c r="H20" s="95"/>
    </row>
    <row r="21" spans="1:8" ht="12.75">
      <c r="A21" s="95"/>
      <c r="B21" s="95"/>
      <c r="C21" s="95"/>
      <c r="D21" s="95"/>
      <c r="E21" s="95"/>
      <c r="F21" s="142"/>
      <c r="G21" s="118"/>
      <c r="H21" s="95"/>
    </row>
    <row r="22" spans="1:8" ht="12.75">
      <c r="A22" s="138" t="s">
        <v>250</v>
      </c>
      <c r="B22" s="138"/>
      <c r="C22" s="138"/>
      <c r="D22" s="95"/>
      <c r="E22" s="95"/>
      <c r="F22" s="95"/>
      <c r="G22" s="118"/>
      <c r="H22" s="95"/>
    </row>
    <row r="23" spans="1:8" ht="12.75">
      <c r="A23" s="95"/>
      <c r="B23" s="95"/>
      <c r="C23" s="95"/>
      <c r="D23" s="95"/>
      <c r="E23" s="95"/>
      <c r="F23" s="95"/>
      <c r="G23" s="118"/>
      <c r="H23" s="95"/>
    </row>
    <row r="24" spans="1:8" ht="12.75">
      <c r="A24" s="95"/>
      <c r="B24" s="139" t="s">
        <v>148</v>
      </c>
      <c r="C24" s="95"/>
      <c r="D24" s="95"/>
      <c r="E24" s="95"/>
      <c r="F24" s="243" t="s">
        <v>76</v>
      </c>
      <c r="G24" s="140" t="s">
        <v>76</v>
      </c>
      <c r="H24" s="95"/>
    </row>
    <row r="25" spans="1:8" ht="12.75">
      <c r="A25" s="95"/>
      <c r="B25" s="139"/>
      <c r="C25" s="95"/>
      <c r="D25" s="95"/>
      <c r="E25" s="95"/>
      <c r="F25" s="243"/>
      <c r="G25" s="140"/>
      <c r="H25" s="95"/>
    </row>
    <row r="26" spans="1:8" ht="12.75">
      <c r="A26" s="95"/>
      <c r="B26" s="139" t="s">
        <v>150</v>
      </c>
      <c r="C26" s="95"/>
      <c r="D26" s="95"/>
      <c r="E26" s="95"/>
      <c r="F26" s="244" t="s">
        <v>249</v>
      </c>
      <c r="G26" s="140" t="s">
        <v>249</v>
      </c>
      <c r="H26" s="95"/>
    </row>
  </sheetData>
  <sheetProtection/>
  <mergeCells count="7">
    <mergeCell ref="A16:D16"/>
    <mergeCell ref="A2:H2"/>
    <mergeCell ref="G7:G8"/>
    <mergeCell ref="H7:H8"/>
    <mergeCell ref="H9:H10"/>
    <mergeCell ref="G9:G10"/>
    <mergeCell ref="F9:F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19.25390625" style="44" customWidth="1"/>
    <col min="3" max="3" width="16.75390625" style="44" customWidth="1"/>
    <col min="4" max="4" width="8.875" style="44" customWidth="1"/>
  </cols>
  <sheetData>
    <row r="2" spans="1:2" ht="12.75">
      <c r="A2" t="s">
        <v>259</v>
      </c>
      <c r="B2" s="44">
        <f>'244'!G87</f>
        <v>913974.8800000001</v>
      </c>
    </row>
    <row r="3" spans="1:2" ht="12.75">
      <c r="A3" t="s">
        <v>258</v>
      </c>
      <c r="B3" s="44">
        <v>25000</v>
      </c>
    </row>
    <row r="4" spans="1:2" ht="12.75">
      <c r="A4" t="s">
        <v>256</v>
      </c>
      <c r="B4" s="44">
        <f>'244'!F17</f>
        <v>360000</v>
      </c>
    </row>
    <row r="5" spans="1:2" ht="12.75">
      <c r="A5" t="s">
        <v>256</v>
      </c>
      <c r="B5" s="44">
        <f>'247'!F9+'247'!F10</f>
        <v>1691700</v>
      </c>
    </row>
    <row r="6" spans="1:2" ht="12.75">
      <c r="A6" t="s">
        <v>257</v>
      </c>
      <c r="B6" s="44">
        <f>'247'!F11</f>
        <v>337000</v>
      </c>
    </row>
    <row r="7" spans="1:2" ht="12.75">
      <c r="A7" t="s">
        <v>260</v>
      </c>
      <c r="B7" s="44">
        <v>1800000</v>
      </c>
    </row>
    <row r="8" spans="1:2" ht="12.75">
      <c r="A8" t="s">
        <v>261</v>
      </c>
      <c r="B8" s="44">
        <f>B2-B3-B4-B5-B6-B7</f>
        <v>-3299725.12</v>
      </c>
    </row>
    <row r="11" ht="12.75">
      <c r="B11" s="44">
        <f>B2-B3-B4-B5-B6</f>
        <v>-1499725.1199999999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Direktor</cp:lastModifiedBy>
  <cp:lastPrinted>2023-12-27T13:52:20Z</cp:lastPrinted>
  <dcterms:created xsi:type="dcterms:W3CDTF">2010-09-22T07:19:29Z</dcterms:created>
  <dcterms:modified xsi:type="dcterms:W3CDTF">2024-02-09T04:58:47Z</dcterms:modified>
  <cp:category/>
  <cp:version/>
  <cp:contentType/>
  <cp:contentStatus/>
</cp:coreProperties>
</file>